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ticho\AppData\Local\Microsoft\Windows\INetCache\Content.Outlook\U25XH2DF\"/>
    </mc:Choice>
  </mc:AlternateContent>
  <xr:revisionPtr revIDLastSave="0" documentId="13_ncr:1_{724A27D0-0C07-4B2A-B3E5-6B9777EF7F1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O03.101 - Komunikace " sheetId="2" r:id="rId1"/>
  </sheets>
  <definedNames>
    <definedName name="_xlnm._FilterDatabase" localSheetId="0" hidden="1">'SO03.101 - Komunikace '!$C$126:$K$383</definedName>
    <definedName name="_xlnm.Print_Titles" localSheetId="0">'SO03.101 - Komunikace '!$126:$126</definedName>
    <definedName name="_xlnm.Print_Area" localSheetId="0">'SO03.101 - Komunikace '!$C$4:$J$76,'SO03.101 - Komunikace '!$C$82:$J$108,'SO03.101 - Komunikace '!$C$114:$J$383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T367" i="2"/>
  <c r="R368" i="2"/>
  <c r="R367" i="2"/>
  <c r="P368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T285" i="2"/>
  <c r="R286" i="2"/>
  <c r="R285" i="2"/>
  <c r="P286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J124" i="2"/>
  <c r="F121" i="2"/>
  <c r="E119" i="2"/>
  <c r="J92" i="2"/>
  <c r="F89" i="2"/>
  <c r="E87" i="2"/>
  <c r="J21" i="2"/>
  <c r="E21" i="2"/>
  <c r="J123" i="2" s="1"/>
  <c r="J20" i="2"/>
  <c r="J18" i="2"/>
  <c r="E18" i="2"/>
  <c r="F124" i="2" s="1"/>
  <c r="J17" i="2"/>
  <c r="J15" i="2"/>
  <c r="E15" i="2"/>
  <c r="F91" i="2" s="1"/>
  <c r="J14" i="2"/>
  <c r="J12" i="2"/>
  <c r="J89" i="2"/>
  <c r="E7" i="2"/>
  <c r="E117" i="2" s="1"/>
  <c r="BK247" i="2"/>
  <c r="J193" i="2"/>
  <c r="BK133" i="2"/>
  <c r="BK364" i="2"/>
  <c r="BK343" i="2"/>
  <c r="BK327" i="2"/>
  <c r="J238" i="2"/>
  <c r="J200" i="2"/>
  <c r="J159" i="2"/>
  <c r="BK359" i="2"/>
  <c r="BK231" i="2"/>
  <c r="J190" i="2"/>
  <c r="BK138" i="2"/>
  <c r="J381" i="2"/>
  <c r="BK372" i="2"/>
  <c r="J353" i="2"/>
  <c r="J343" i="2"/>
  <c r="BK290" i="2"/>
  <c r="J256" i="2"/>
  <c r="BK218" i="2"/>
  <c r="BK156" i="2"/>
  <c r="J299" i="2"/>
  <c r="J280" i="2"/>
  <c r="BK264" i="2"/>
  <c r="BK200" i="2"/>
  <c r="J184" i="2"/>
  <c r="BK150" i="2"/>
  <c r="J361" i="2"/>
  <c r="J335" i="2"/>
  <c r="BK318" i="2"/>
  <c r="J228" i="2"/>
  <c r="BK190" i="2"/>
  <c r="BK162" i="2"/>
  <c r="BK251" i="2"/>
  <c r="J212" i="2"/>
  <c r="BK165" i="2"/>
  <c r="BK381" i="2"/>
  <c r="BK375" i="2"/>
  <c r="J357" i="2"/>
  <c r="J345" i="2"/>
  <c r="J332" i="2"/>
  <c r="J277" i="2"/>
  <c r="J261" i="2"/>
  <c r="BK209" i="2"/>
  <c r="J162" i="2"/>
  <c r="BK323" i="2"/>
  <c r="J315" i="2"/>
  <c r="BK307" i="2"/>
  <c r="J307" i="2"/>
  <c r="J302" i="2"/>
  <c r="BK296" i="2"/>
  <c r="J290" i="2"/>
  <c r="J274" i="2"/>
  <c r="J215" i="2"/>
  <c r="J174" i="2"/>
  <c r="J144" i="2"/>
  <c r="J368" i="2"/>
  <c r="BK345" i="2"/>
  <c r="BK332" i="2"/>
  <c r="BK312" i="2"/>
  <c r="J223" i="2"/>
  <c r="BK177" i="2"/>
  <c r="BK144" i="2"/>
  <c r="BK228" i="2"/>
  <c r="BK168" i="2"/>
  <c r="J378" i="2"/>
  <c r="J372" i="2"/>
  <c r="J350" i="2"/>
  <c r="BK335" i="2"/>
  <c r="J282" i="2"/>
  <c r="J264" i="2"/>
  <c r="BK223" i="2"/>
  <c r="J196" i="2"/>
  <c r="J150" i="2"/>
  <c r="J327" i="2"/>
  <c r="J318" i="2"/>
  <c r="J312" i="2"/>
  <c r="BK302" i="2"/>
  <c r="BK299" i="2"/>
  <c r="J296" i="2"/>
  <c r="BK286" i="2"/>
  <c r="BK277" i="2"/>
  <c r="J231" i="2"/>
  <c r="BK196" i="2"/>
  <c r="J165" i="2"/>
  <c r="J364" i="2"/>
  <c r="BK338" i="2"/>
  <c r="BK315" i="2"/>
  <c r="BK215" i="2"/>
  <c r="BK184" i="2"/>
  <c r="BK147" i="2"/>
  <c r="BK256" i="2"/>
  <c r="J209" i="2"/>
  <c r="J177" i="2"/>
  <c r="J133" i="2"/>
  <c r="BK368" i="2"/>
  <c r="J359" i="2"/>
  <c r="BK350" i="2"/>
  <c r="J347" i="2"/>
  <c r="BK330" i="2"/>
  <c r="BK274" i="2"/>
  <c r="BK238" i="2"/>
  <c r="J171" i="2"/>
  <c r="J138" i="2"/>
  <c r="BK282" i="2"/>
  <c r="BK206" i="2"/>
  <c r="BK171" i="2"/>
  <c r="J130" i="2"/>
  <c r="J340" i="2"/>
  <c r="J323" i="2"/>
  <c r="J251" i="2"/>
  <c r="J206" i="2"/>
  <c r="BK174" i="2"/>
  <c r="J242" i="2"/>
  <c r="J203" i="2"/>
  <c r="J147" i="2"/>
  <c r="J375" i="2"/>
  <c r="BK353" i="2"/>
  <c r="BK347" i="2"/>
  <c r="J338" i="2"/>
  <c r="BK280" i="2"/>
  <c r="BK242" i="2"/>
  <c r="BK193" i="2"/>
  <c r="J153" i="2"/>
  <c r="J269" i="2"/>
  <c r="BK159" i="2"/>
  <c r="BK361" i="2"/>
  <c r="J330" i="2"/>
  <c r="J247" i="2"/>
  <c r="BK203" i="2"/>
  <c r="J180" i="2"/>
  <c r="BK153" i="2"/>
  <c r="BK261" i="2"/>
  <c r="J218" i="2"/>
  <c r="BK180" i="2"/>
  <c r="J156" i="2"/>
  <c r="BK130" i="2"/>
  <c r="BK378" i="2"/>
  <c r="BK357" i="2"/>
  <c r="BK340" i="2"/>
  <c r="J286" i="2"/>
  <c r="BK269" i="2"/>
  <c r="BK212" i="2"/>
  <c r="J168" i="2"/>
  <c r="R129" i="2" l="1"/>
  <c r="P129" i="2"/>
  <c r="P199" i="2"/>
  <c r="BK129" i="2"/>
  <c r="BK199" i="2"/>
  <c r="J199" i="2"/>
  <c r="J99" i="2"/>
  <c r="T199" i="2"/>
  <c r="P250" i="2"/>
  <c r="T250" i="2"/>
  <c r="BK289" i="2"/>
  <c r="J289" i="2"/>
  <c r="J102" i="2"/>
  <c r="R289" i="2"/>
  <c r="BK326" i="2"/>
  <c r="J326" i="2"/>
  <c r="J103" i="2" s="1"/>
  <c r="T326" i="2"/>
  <c r="P356" i="2"/>
  <c r="T356" i="2"/>
  <c r="BK371" i="2"/>
  <c r="J371" i="2"/>
  <c r="J107" i="2" s="1"/>
  <c r="R371" i="2"/>
  <c r="R370" i="2"/>
  <c r="T129" i="2"/>
  <c r="T128" i="2" s="1"/>
  <c r="T127" i="2" s="1"/>
  <c r="R199" i="2"/>
  <c r="BK250" i="2"/>
  <c r="J250" i="2"/>
  <c r="J100" i="2"/>
  <c r="R250" i="2"/>
  <c r="P289" i="2"/>
  <c r="P128" i="2" s="1"/>
  <c r="P127" i="2" s="1"/>
  <c r="T289" i="2"/>
  <c r="P326" i="2"/>
  <c r="R326" i="2"/>
  <c r="BK356" i="2"/>
  <c r="J356" i="2" s="1"/>
  <c r="J104" i="2" s="1"/>
  <c r="R356" i="2"/>
  <c r="P371" i="2"/>
  <c r="P370" i="2"/>
  <c r="T371" i="2"/>
  <c r="T370" i="2" s="1"/>
  <c r="BK285" i="2"/>
  <c r="J285" i="2" s="1"/>
  <c r="J101" i="2" s="1"/>
  <c r="BK367" i="2"/>
  <c r="J367" i="2"/>
  <c r="J105" i="2" s="1"/>
  <c r="E85" i="2"/>
  <c r="F92" i="2"/>
  <c r="F123" i="2"/>
  <c r="BE138" i="2"/>
  <c r="BE144" i="2"/>
  <c r="BE162" i="2"/>
  <c r="BE171" i="2"/>
  <c r="BE174" i="2"/>
  <c r="BE184" i="2"/>
  <c r="BE196" i="2"/>
  <c r="BE200" i="2"/>
  <c r="BE203" i="2"/>
  <c r="BE206" i="2"/>
  <c r="BE223" i="2"/>
  <c r="BE247" i="2"/>
  <c r="BE251" i="2"/>
  <c r="BE269" i="2"/>
  <c r="BE274" i="2"/>
  <c r="BE277" i="2"/>
  <c r="BE286" i="2"/>
  <c r="BE332" i="2"/>
  <c r="BE338" i="2"/>
  <c r="BE347" i="2"/>
  <c r="BE350" i="2"/>
  <c r="BE353" i="2"/>
  <c r="BE357" i="2"/>
  <c r="BE372" i="2"/>
  <c r="BE375" i="2"/>
  <c r="BE378" i="2"/>
  <c r="BE368" i="2"/>
  <c r="J91" i="2"/>
  <c r="BE147" i="2"/>
  <c r="BE150" i="2"/>
  <c r="BE156" i="2"/>
  <c r="BE159" i="2"/>
  <c r="BE180" i="2"/>
  <c r="BE218" i="2"/>
  <c r="BE242" i="2"/>
  <c r="BE256" i="2"/>
  <c r="BE264" i="2"/>
  <c r="J121" i="2"/>
  <c r="BE130" i="2"/>
  <c r="BE133" i="2"/>
  <c r="BE193" i="2"/>
  <c r="BE209" i="2"/>
  <c r="BE312" i="2"/>
  <c r="BE315" i="2"/>
  <c r="BE323" i="2"/>
  <c r="BE327" i="2"/>
  <c r="BE335" i="2"/>
  <c r="BE340" i="2"/>
  <c r="BE343" i="2"/>
  <c r="BE345" i="2"/>
  <c r="BE359" i="2"/>
  <c r="BE361" i="2"/>
  <c r="BE364" i="2"/>
  <c r="BE381" i="2"/>
  <c r="BE153" i="2"/>
  <c r="BE165" i="2"/>
  <c r="BE168" i="2"/>
  <c r="BE177" i="2"/>
  <c r="BE190" i="2"/>
  <c r="BE212" i="2"/>
  <c r="BE215" i="2"/>
  <c r="BE228" i="2"/>
  <c r="BE231" i="2"/>
  <c r="BE238" i="2"/>
  <c r="BE261" i="2"/>
  <c r="BE280" i="2"/>
  <c r="BE282" i="2"/>
  <c r="BE290" i="2"/>
  <c r="BE296" i="2"/>
  <c r="BE299" i="2"/>
  <c r="BE302" i="2"/>
  <c r="BE307" i="2"/>
  <c r="BE318" i="2"/>
  <c r="BE330" i="2"/>
  <c r="F35" i="2"/>
  <c r="F34" i="2"/>
  <c r="J34" i="2"/>
  <c r="F37" i="2"/>
  <c r="F36" i="2"/>
  <c r="BK128" i="2" l="1"/>
  <c r="J128" i="2" s="1"/>
  <c r="J97" i="2" s="1"/>
  <c r="R128" i="2"/>
  <c r="R127" i="2"/>
  <c r="J129" i="2"/>
  <c r="J98" i="2" s="1"/>
  <c r="BK370" i="2"/>
  <c r="J370" i="2"/>
  <c r="J106" i="2"/>
  <c r="F33" i="2"/>
  <c r="J33" i="2"/>
  <c r="BK127" i="2" l="1"/>
  <c r="J127" i="2" s="1"/>
  <c r="J96" i="2" s="1"/>
  <c r="J30" i="2" l="1"/>
  <c r="J39" i="2" l="1"/>
</calcChain>
</file>

<file path=xl/sharedStrings.xml><?xml version="1.0" encoding="utf-8"?>
<sst xmlns="http://schemas.openxmlformats.org/spreadsheetml/2006/main" count="2389" uniqueCount="529">
  <si>
    <t/>
  </si>
  <si>
    <t>False</t>
  </si>
  <si>
    <t>21</t>
  </si>
  <si>
    <t>v ---  níže se nacházejí doplnkové a pomocné údaje k sestavám  --- v</t>
  </si>
  <si>
    <t>Stavba:</t>
  </si>
  <si>
    <t>KSO:</t>
  </si>
  <si>
    <t>CC-CZ:</t>
  </si>
  <si>
    <t>Místo:</t>
  </si>
  <si>
    <t>Pokřikov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</si>
  <si>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</si>
  <si>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</si>
  <si>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</si>
  <si>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</si>
  <si>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</si>
  <si>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</si>
  <si>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</si>
  <si>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</si>
  <si>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 xml:space="preserve">Tichovský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</si>
  <si>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</si>
  <si>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</si>
  <si>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</si>
  <si>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</si>
  <si>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</si>
  <si>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</si>
  <si>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</si>
  <si>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</si>
  <si>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</si>
  <si>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</si>
  <si>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</si>
  <si>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</si>
  <si>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</si>
  <si>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</si>
  <si>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</si>
  <si>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</si>
  <si>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</si>
  <si>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</si>
  <si>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</si>
  <si>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</si>
  <si>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</si>
  <si>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</si>
  <si>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</si>
  <si>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</si>
  <si>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</si>
  <si>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</si>
  <si>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{93329ee8-97c2-48e7-8635-94c3198f4dea}</t>
  </si>
  <si>
    <t>2</t>
  </si>
  <si>
    <t>KRYCÍ LIST SOUPISU PRACÍ</t>
  </si>
  <si>
    <t>Objekt:</t>
  </si>
  <si>
    <t xml:space="preserve">SO03.101 - Komunikace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</si>
  <si>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</si>
  <si>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</si>
  <si>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</si>
  <si>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</si>
  <si>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</si>
  <si>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</si>
  <si>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</si>
  <si>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</si>
  <si>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3 - Svislé a kompletní konstrukce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</si>
  <si>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</si>
  <si>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</si>
  <si>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</si>
  <si>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</si>
  <si>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</si>
  <si>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</si>
  <si>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</si>
  <si>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</si>
  <si>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</si>
  <si>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</si>
  <si>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</si>
  <si>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</si>
  <si>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</si>
  <si>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</si>
  <si>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</si>
  <si>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</si>
  <si>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</si>
  <si>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</si>
  <si>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</si>
  <si>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</si>
  <si>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</si>
  <si>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</si>
  <si>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</si>
  <si>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</si>
  <si>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5</t>
  </si>
  <si>
    <t>K</t>
  </si>
  <si>
    <t>113107223</t>
  </si>
  <si>
    <t>Odstranění poškozeného podkladu pl přes 200 m2 z kameniva drceného tl 300 mm</t>
  </si>
  <si>
    <t>m2</t>
  </si>
  <si>
    <t>4</t>
  </si>
  <si>
    <t>-1140554329</t>
  </si>
  <si>
    <t>PP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</si>
  <si>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</si>
  <si>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VV</t>
  </si>
  <si>
    <t>2471*2,8</t>
  </si>
  <si>
    <t>6</t>
  </si>
  <si>
    <t>121101102</t>
  </si>
  <si>
    <t>Sejmutí ornice s přemístěním na vzdálenost do 100 m</t>
  </si>
  <si>
    <t>m3</t>
  </si>
  <si>
    <t>1916179765</t>
  </si>
  <si>
    <t>Sejmutí ornice nebo lesní půdy s vodorovným přemístěním na hromady v místě upotřebení nebo na dočasné či trvalé skládky se složením, na vzdálenost přes 50 do 100 m</t>
  </si>
  <si>
    <t>"rozšíření " 1,2*2471*0,2</t>
  </si>
  <si>
    <t>"krajnice" 0,7*0,471*0,2</t>
  </si>
  <si>
    <t>Součet</t>
  </si>
  <si>
    <t>7</t>
  </si>
  <si>
    <t>122202202</t>
  </si>
  <si>
    <t>Odkopávky a prokopávky nezapažené pro silnice objemu do 1000 m3 v hornině tř. 3</t>
  </si>
  <si>
    <t>946440331</t>
  </si>
  <si>
    <t>Odkopávky a prokopávky nezapažené pro silnice s přemístěním výkopku v příčných profilech na vzdálenost do 15 m nebo s naložením na dopravní prostředek v hornině tř. 3 přes 100 do 1 000 m3</t>
  </si>
  <si>
    <t>"trasa"2471*4,2*0,3</t>
  </si>
  <si>
    <t>"sjezdy"( 11,6+6*1,5*2+6,2*1,5+5,2*1+11,7+12,3+12,37+6,1+10,4+6,6+15,3+10,2+4,5+4,2)*0,3</t>
  </si>
  <si>
    <t>"výhybna a rozšíření" (26,5+63,2+50,5+61,9+46,12+66,1+18,8)*0,3</t>
  </si>
  <si>
    <t>8</t>
  </si>
  <si>
    <t>122202209</t>
  </si>
  <si>
    <t>Příplatek k odkopávkám a prokopávkám pro silnice v hornině tř. 3 za lepivost</t>
  </si>
  <si>
    <t>-456418151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</si>
  <si>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</si>
  <si>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3254,727</t>
  </si>
  <si>
    <t>92</t>
  </si>
  <si>
    <t>131251103</t>
  </si>
  <si>
    <t>Hloubení jam propustku nezapažených v hornině třídy těžitelnosti I skupiny 3 objem do 100 m3 strojně</t>
  </si>
  <si>
    <t>1676003900</t>
  </si>
  <si>
    <t>Hloubení nezapažených jam a zářezů strojně s urovnáním dna do předepsaného profilu a spádu v hornině třídy těžitelnosti I skupiny 3 přes 50 do 100 m3</t>
  </si>
  <si>
    <t>(9+9)*1,8*3,2</t>
  </si>
  <si>
    <t>9</t>
  </si>
  <si>
    <t>132103301</t>
  </si>
  <si>
    <t>Hloubení rýh pro sběrné a svodné drény hl do 1,1 m v hornině tř. 1 a 2</t>
  </si>
  <si>
    <t>m</t>
  </si>
  <si>
    <t>-444014613</t>
  </si>
  <si>
    <t>Hloubení rýh pro drény ve sklonu terénu do 15 st. v jakémkoliv množství, s úpravou do předepsaného spádu, v suchu, mokru i ve vodě sběrné i svodné DN do 200 hloubky do 1,10 m v horninách tř. 1 a 2</t>
  </si>
  <si>
    <t>2471-138-192-86-36,5-192-62</t>
  </si>
  <si>
    <t>49</t>
  </si>
  <si>
    <t>162751117</t>
  </si>
  <si>
    <t>Vodorovné přemístění přes 9 000 do 10000 m výkopku/sypaniny z horniny třídy těžitelnosti I skupiny 1 až 3</t>
  </si>
  <si>
    <t>864350401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</si>
  <si>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</si>
  <si>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80%" (3254,727+1764,5*0,5*0,5)*0,8</t>
  </si>
  <si>
    <t>50</t>
  </si>
  <si>
    <t>162751119</t>
  </si>
  <si>
    <t>Příplatek k vodorovnému přemístění výkopku/sypaniny z horniny třídy těžitelnosti I skupiny 1 až 3 ZKD 1000 m přes 10000 m</t>
  </si>
  <si>
    <t>1522427894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</si>
  <si>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</si>
  <si>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6*2956,682</t>
  </si>
  <si>
    <t>16</t>
  </si>
  <si>
    <t>167101102</t>
  </si>
  <si>
    <t>Nakládání výkopku z hornin tř. 1 až 4 přes 100 m3</t>
  </si>
  <si>
    <t>-1039083763</t>
  </si>
  <si>
    <t>Nakládání, skládání a překládání neulehlého výkopku nebo sypaniny nakládání, množství přes 100 m3, z hornin tř. 1 až 4</t>
  </si>
  <si>
    <t>2956,682</t>
  </si>
  <si>
    <t>17</t>
  </si>
  <si>
    <t>171101103</t>
  </si>
  <si>
    <t>Uložení sypaniny z hornin soudržných do násypů zhutněných do 100 % PS</t>
  </si>
  <si>
    <t>-471797368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</si>
  <si>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přes 96 do 100 % PS</t>
  </si>
  <si>
    <t>"do násypů 20%" (3254,727+1764,5*0,5*0,5)*0,2</t>
  </si>
  <si>
    <t>18</t>
  </si>
  <si>
    <t>171201201</t>
  </si>
  <si>
    <t>Uložení sypaniny na meziskládky</t>
  </si>
  <si>
    <t>-1123378497</t>
  </si>
  <si>
    <t>Uložení sypaniny na skládky</t>
  </si>
  <si>
    <t>739,17</t>
  </si>
  <si>
    <t>54</t>
  </si>
  <si>
    <t>171201231</t>
  </si>
  <si>
    <t>Poplatek za uložení zeminy a kamení na recyklační skládce (skládkovné) kód odpadu 17 05 04</t>
  </si>
  <si>
    <t>t</t>
  </si>
  <si>
    <t>1221876413</t>
  </si>
  <si>
    <t>Poplatek za uložení stavebního odpadu na recyklační skládce (skládkovné) zeminy a kamení zatříděného do Katalogu odpadů pod kódem 17 05 04</t>
  </si>
  <si>
    <t>20</t>
  </si>
  <si>
    <t>174203301</t>
  </si>
  <si>
    <t>Zásyp rýh pro drény hl do 1,1 m</t>
  </si>
  <si>
    <t>-554293212</t>
  </si>
  <si>
    <t>Zásyp rýh pro drény bez zhutnění, pro jakékoliv množství sběrné a svodné drény hloubky do 1,10 m</t>
  </si>
  <si>
    <t>1764,5</t>
  </si>
  <si>
    <t>M</t>
  </si>
  <si>
    <t>583336520</t>
  </si>
  <si>
    <t>kamenivo těžené hrubé do drenáží frakce 8-16</t>
  </si>
  <si>
    <t>1887916473</t>
  </si>
  <si>
    <t>Kamenivo přírodní těžené pro stavební účely  PTK  (drobné, hrubé, štěrkopísky) kamenivo těžené hrubé frakce   8-16 Tovačov</t>
  </si>
  <si>
    <t>1764,5*0,5*0,5*2,2</t>
  </si>
  <si>
    <t>100</t>
  </si>
  <si>
    <t>175151201</t>
  </si>
  <si>
    <t>Obsypání objektu nad přilehlým původním terénem sypaninou bez prohození, uloženou do 3 m strojně</t>
  </si>
  <si>
    <t>1757517545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</si>
  <si>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</si>
  <si>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67</t>
  </si>
  <si>
    <t>101</t>
  </si>
  <si>
    <t>58331200</t>
  </si>
  <si>
    <t>štěrkopísek netříděný</t>
  </si>
  <si>
    <t>1128357652</t>
  </si>
  <si>
    <t>67*2,2</t>
  </si>
  <si>
    <t>147,4*2 'Přepočtené koeficientem množství</t>
  </si>
  <si>
    <t>22</t>
  </si>
  <si>
    <t>181202305</t>
  </si>
  <si>
    <t>Úprava pláně  se zhutněním</t>
  </si>
  <si>
    <t>-351422400</t>
  </si>
  <si>
    <t>Úprava pláně na stavbách dálnic na násypech se zhutněním</t>
  </si>
  <si>
    <t>"trasa"2471*4,2</t>
  </si>
  <si>
    <t>"sjezdy"( 11,6+6*1,5*2+6,2*1,5+5,2*1+11,7+12,3+12,37+6,1+10,4+6,6+15,3+10,2+4,5+4,2)</t>
  </si>
  <si>
    <t>"výhybna a rozšíření" (26,5+63,2+50,5+61,9+46,12+66,1+18,8)</t>
  </si>
  <si>
    <t>23</t>
  </si>
  <si>
    <t>181301112</t>
  </si>
  <si>
    <t>Rozprostření ornice tl vrstvy do 150 mm pl přes 500 m2 v rovině nebo ve svahu do 1:5</t>
  </si>
  <si>
    <t>-79518141</t>
  </si>
  <si>
    <t>Rozprostření a urovnání ornice v rovině nebo ve svahu sklonu do 1:5 při souvislé ploše přes 500 m2, tl. vrstvy přes 100 do 150 mm</t>
  </si>
  <si>
    <t>2471*2,2</t>
  </si>
  <si>
    <t>24</t>
  </si>
  <si>
    <t>182101101</t>
  </si>
  <si>
    <t>Svahování v zářezech v hornině tř. 1 až 4</t>
  </si>
  <si>
    <t>1211583258</t>
  </si>
  <si>
    <t>Svahování trvalých svahů do projektovaných profilů s potřebným přemístěním výkopku při svahování v zářezech v hornině tř. 1 až 4</t>
  </si>
  <si>
    <t>2471*0,8</t>
  </si>
  <si>
    <t>25</t>
  </si>
  <si>
    <t>182201101</t>
  </si>
  <si>
    <t>Svahování násypů</t>
  </si>
  <si>
    <t>617314450</t>
  </si>
  <si>
    <t>Svahování trvalých svahů do projektovaných profilů s potřebným přemístěním výkopku při svahování násypů v jakékoliv hornině</t>
  </si>
  <si>
    <t>2471*0,8*0,9</t>
  </si>
  <si>
    <t>Zakládání</t>
  </si>
  <si>
    <t>26</t>
  </si>
  <si>
    <t>211971110</t>
  </si>
  <si>
    <t>Zřízení opláštění žeber nebo trativodů geotextilií v rýze nebo zářezu sklonu do 1:2</t>
  </si>
  <si>
    <t>20423801</t>
  </si>
  <si>
    <t>Zřízení opláštění výplně z geotextilie odvodňovacích žeber nebo trativodů v rýze nebo zářezu se stěnami šikmými o sklonu do 1:2</t>
  </si>
  <si>
    <t>1764,5*(0,5*3+0,75)*1,1</t>
  </si>
  <si>
    <t>27</t>
  </si>
  <si>
    <t>693111320</t>
  </si>
  <si>
    <t>textilie netkaná vpichovaná GETEX 250 g/m2 do š 400 cm</t>
  </si>
  <si>
    <t>-207137768</t>
  </si>
  <si>
    <t>Geotextilie geotextilie netkané GETEX ( (vlna, viskóza, syntetika)) barva pestrá použití: jako separační a oddělovací vrstva šíře max. 400 cm GETEX     250g/m2</t>
  </si>
  <si>
    <t>4367,138*1,1</t>
  </si>
  <si>
    <t>28</t>
  </si>
  <si>
    <t>212572111</t>
  </si>
  <si>
    <t>Lože pro trativody ze štěrkopísku tříděného</t>
  </si>
  <si>
    <t>-875312847</t>
  </si>
  <si>
    <t>1764,5*0,5*0,1</t>
  </si>
  <si>
    <t>29</t>
  </si>
  <si>
    <t>58333625</t>
  </si>
  <si>
    <t>kamenivo těžené hrubé frakce 4/8</t>
  </si>
  <si>
    <t>1015796605</t>
  </si>
  <si>
    <t>88,25*2,2</t>
  </si>
  <si>
    <t>30</t>
  </si>
  <si>
    <t>212755214</t>
  </si>
  <si>
    <t>Trativody z drenážních trubek plastových flexibilních D 100 mm bez lože</t>
  </si>
  <si>
    <t>521241638</t>
  </si>
  <si>
    <t>Trativody bez lože z drenážních trubek plastových flexibilních D 100 mm</t>
  </si>
  <si>
    <t>1764,50</t>
  </si>
  <si>
    <t>90</t>
  </si>
  <si>
    <t>213311111</t>
  </si>
  <si>
    <t>Polštáře zhutněné pod základovou desku z kameniva drceného frakce 63 až 125 mm</t>
  </si>
  <si>
    <t>-752173778</t>
  </si>
  <si>
    <t>Polštáře zhutněné pod základy  z kameniva hrubého drceného, frakce 63 - 125 mm</t>
  </si>
  <si>
    <t>10*2,5*0,3+10*2,5*0,3</t>
  </si>
  <si>
    <t>91</t>
  </si>
  <si>
    <t>213311151</t>
  </si>
  <si>
    <t>Polštáře zhutněné pod základy ze štěrkodrti netříděné</t>
  </si>
  <si>
    <t>1634814897</t>
  </si>
  <si>
    <t>Polštáře zhutněné pod základy  ze štěrkodrti netříděné</t>
  </si>
  <si>
    <t>"křídla  P3"5,5*1,5*0,2+5,5*1,5*0,2</t>
  </si>
  <si>
    <t>"křídla P4"4,9*1,5*0,2+4,9*1,5*0,2</t>
  </si>
  <si>
    <t>81</t>
  </si>
  <si>
    <t>273321117</t>
  </si>
  <si>
    <t>Základové desky mostních konstrukcí ze ŽB C 25/30</t>
  </si>
  <si>
    <t>-613205657</t>
  </si>
  <si>
    <t>Základové konstrukce z betonu železového desky ve výkopu nebo na hlavách pilot C 25/30</t>
  </si>
  <si>
    <t>"deska P3"8*2*0,15</t>
  </si>
  <si>
    <t>"deska P4"8*2*0,15</t>
  </si>
  <si>
    <t>82</t>
  </si>
  <si>
    <t>273321191</t>
  </si>
  <si>
    <t>Příplatek k základovým deskám mostních konstrukcí ze ŽB za betonáž malého rozsahu do 25 m3</t>
  </si>
  <si>
    <t>-1711260229</t>
  </si>
  <si>
    <t>Základové konstrukce z betonu železového Příplatek k cenám za betonáž malého rozsahu do 25 m3</t>
  </si>
  <si>
    <t>4,8</t>
  </si>
  <si>
    <t>78</t>
  </si>
  <si>
    <t>273361411</t>
  </si>
  <si>
    <t>Výztuž základových desek ze svařovaných sítí do 3,5 kg/m2</t>
  </si>
  <si>
    <t>507174415</t>
  </si>
  <si>
    <t>Výztuž základových konstrukcí desek ze svařovaných sítí, hmotnosti do 3,5 kg/m2</t>
  </si>
  <si>
    <t>"křídla  P3"5,5*1,8*2*0,00433+5,5*1,8*2*0,00433</t>
  </si>
  <si>
    <t>"křídla P4"4,7*1,8*2*0,00433+4,7*1,8*2*0,00433</t>
  </si>
  <si>
    <t>"deska P3"8*2*0,00433</t>
  </si>
  <si>
    <t>"deska P4"8*2*0,00433</t>
  </si>
  <si>
    <t>77</t>
  </si>
  <si>
    <t>274321117</t>
  </si>
  <si>
    <t>Základové pasy, prahy, věnce a ostruhy mostních konstrukcí ze ŽB C 25/30</t>
  </si>
  <si>
    <t>-1745969947</t>
  </si>
  <si>
    <t>Základové konstrukce z betonu železového pásy, prahy, věnce a ostruhy ve výkopu nebo na hlavách pilot C 25/30</t>
  </si>
  <si>
    <t>"propustek 3" 0,8*1,5*(5,5+5,5)+5*0,7*0,3*2</t>
  </si>
  <si>
    <t>"propustek 4" 0,8*1,5*(4,7+4,7)+5*0,7*0,3*2</t>
  </si>
  <si>
    <t>79</t>
  </si>
  <si>
    <t>274354111</t>
  </si>
  <si>
    <t>Bednění základových pasů - zřízení</t>
  </si>
  <si>
    <t>-1943029592</t>
  </si>
  <si>
    <t>Bednění základových konstrukcí pasů, prahů, věnců a ostruh zřízení</t>
  </si>
  <si>
    <t>"křídla  P1"5,5*1,8*2+5,5*1,8*2+0,5*1,8*2</t>
  </si>
  <si>
    <t>"křídla P2"4,7*1,8*2+4,7*1,8*2+0,5*1,8*2</t>
  </si>
  <si>
    <t>80</t>
  </si>
  <si>
    <t>274354211</t>
  </si>
  <si>
    <t>Bednění základových pasů - odstranění</t>
  </si>
  <si>
    <t>143803053</t>
  </si>
  <si>
    <t>Bednění základových konstrukcí pasů, prahů, věnců a ostruh odstranění bednění</t>
  </si>
  <si>
    <t>77,04</t>
  </si>
  <si>
    <t>3</t>
  </si>
  <si>
    <t>Svislé a kompletní konstrukce</t>
  </si>
  <si>
    <t>83</t>
  </si>
  <si>
    <t>317321118</t>
  </si>
  <si>
    <t>Mostní římsy ze ŽB C 30/37</t>
  </si>
  <si>
    <t>18733308</t>
  </si>
  <si>
    <t>Římsy ze železového betonu  C 30/37</t>
  </si>
  <si>
    <t>"křídla  P3"5,5*0,7*0,5+5,5*0,7*0,5</t>
  </si>
  <si>
    <t>"křídla P4"4,7*0,7*0,5+4,7*0,7*0,5</t>
  </si>
  <si>
    <t>84</t>
  </si>
  <si>
    <t>317353121</t>
  </si>
  <si>
    <t>Bednění mostních říms všech tvarů - zřízení</t>
  </si>
  <si>
    <t>-1104491288</t>
  </si>
  <si>
    <t>Bednění mostní římsy  zřízení všech tvarů</t>
  </si>
  <si>
    <t>"křídla  P3"5,5*0,6*2+5,5*0,6*2+0,6*0,5*2</t>
  </si>
  <si>
    <t>"křídla P4"4,7*0,6*2+4,7*0,6*2+0,6*0,5*2</t>
  </si>
  <si>
    <t>85</t>
  </si>
  <si>
    <t>317353221</t>
  </si>
  <si>
    <t>Bednění mostních říms všech tvarů - odstranění</t>
  </si>
  <si>
    <t>1921573037</t>
  </si>
  <si>
    <t>Bednění mostní římsy  odstranění všech tvarů</t>
  </si>
  <si>
    <t>25,68</t>
  </si>
  <si>
    <t>86</t>
  </si>
  <si>
    <t>317361411</t>
  </si>
  <si>
    <t>Výztuž mostních říms ze svařovaných sítí do 6 kg/m2</t>
  </si>
  <si>
    <t>-625948350</t>
  </si>
  <si>
    <t>Výztuž mostních železobetonových říms  ze svařovaných sítí do 6 kg/m2</t>
  </si>
  <si>
    <t>"křídla  P3"5,5*0,7*0,00433+5,5*0,7*0,00433</t>
  </si>
  <si>
    <t>"křídla P4"4,7*0,7*0,00433+4,7*0,7*0,0043</t>
  </si>
  <si>
    <t>87</t>
  </si>
  <si>
    <t>348171112</t>
  </si>
  <si>
    <t>Osazení mostního ocelového zábradlí nesnímatelného do bednění kapes říms</t>
  </si>
  <si>
    <t>108025086</t>
  </si>
  <si>
    <t>Osazení mostního ocelového zábradlí  do bednění kapes říms</t>
  </si>
  <si>
    <t>"křídla  P3"5,5+5,5</t>
  </si>
  <si>
    <t>"křídla P4"4,7+4,7</t>
  </si>
  <si>
    <t>88</t>
  </si>
  <si>
    <t>RMAT0001</t>
  </si>
  <si>
    <t>mostní ocelové zábradlí včetně PKO</t>
  </si>
  <si>
    <t>724911013</t>
  </si>
  <si>
    <t>mostní ocelové zábradlí</t>
  </si>
  <si>
    <t>20,4</t>
  </si>
  <si>
    <t>93</t>
  </si>
  <si>
    <t>389121111</t>
  </si>
  <si>
    <t>Osazení dílců rámové konstrukce propustků a podchodů hmotnosti do 5 t</t>
  </si>
  <si>
    <t>kus</t>
  </si>
  <si>
    <t>1973304719</t>
  </si>
  <si>
    <t>Osazení dílců rámové konstrukce propustků a podchodů  hmotnosti jednotlivě do 5 t</t>
  </si>
  <si>
    <t>8+8</t>
  </si>
  <si>
    <t>94</t>
  </si>
  <si>
    <t>RMAT0002</t>
  </si>
  <si>
    <t>propust rámová IZM 1,0/1,0, 1,0/1,5m</t>
  </si>
  <si>
    <t>-1753757654</t>
  </si>
  <si>
    <t>propust rámová</t>
  </si>
  <si>
    <t>95</t>
  </si>
  <si>
    <t>389381118</t>
  </si>
  <si>
    <t>Doplňková betonáž a bednění malého rozsahu uzavírací nebo petlicové spáry dílců z betonu C 25/30</t>
  </si>
  <si>
    <t>-112835363</t>
  </si>
  <si>
    <t>Doplňková betonáž malého rozsahu včetně bednění  uzavírací nebo petlicové spáry dílců rámové konstrukce, z betonu C 25/30</t>
  </si>
  <si>
    <t>2,85</t>
  </si>
  <si>
    <t xml:space="preserve"> Vodorovné konstrukce</t>
  </si>
  <si>
    <t>68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</si>
  <si>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</si>
  <si>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</si>
  <si>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1399560242</t>
  </si>
  <si>
    <t>3*3*4</t>
  </si>
  <si>
    <t xml:space="preserve"> Komunikace pozemní</t>
  </si>
  <si>
    <t>47</t>
  </si>
  <si>
    <t>561041131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</si>
  <si>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</si>
  <si>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-2064046499</t>
  </si>
  <si>
    <t>"trasa"2471*4,0</t>
  </si>
  <si>
    <t>48</t>
  </si>
  <si>
    <t>58530170</t>
  </si>
  <si>
    <t>vápno nehašené CL 90-Q pro úpravu zemin standardní</t>
  </si>
  <si>
    <t>1389322567</t>
  </si>
  <si>
    <t>10354*0,3*0,03*1,75"3% vápna"</t>
  </si>
  <si>
    <t>55</t>
  </si>
  <si>
    <t>564871111</t>
  </si>
  <si>
    <t>Podklad ze štěrkodrtě ŠD plochy přes 100 m2 tl 250 mm</t>
  </si>
  <si>
    <t>-614577979</t>
  </si>
  <si>
    <t>Podklad ze štěrkodrti ŠD s rozprostřením a zhutněním plochy přes 100 m2, po zhutnění tl. 250 mm</t>
  </si>
  <si>
    <t>10354,89</t>
  </si>
  <si>
    <t>106</t>
  </si>
  <si>
    <t>564952114</t>
  </si>
  <si>
    <t>Podklad z mechanicky zpevněného kameniva MZK tl 180 mm</t>
  </si>
  <si>
    <t>-1445286077</t>
  </si>
  <si>
    <t>Podklad z mechanicky zpevněného kameniva MZK (minerální beton)  s rozprostřením a s hutněním, po zhutnění tl. 180 mm</t>
  </si>
  <si>
    <t>"od km 1,620 do km 2,471" (2471-1620)*3,5</t>
  </si>
  <si>
    <t>36</t>
  </si>
  <si>
    <t>569851111</t>
  </si>
  <si>
    <t>Zpevnění krajnic štěrkodrtí tl 150-200 mm</t>
  </si>
  <si>
    <t>109491182</t>
  </si>
  <si>
    <t>Zpevnění krajnic nebo komunikací pro pěší s rozprostřením a zhutněním, po zhutnění štěrkodrtí tl. 150 mm</t>
  </si>
  <si>
    <t>2471*0,25*2</t>
  </si>
  <si>
    <t>"odpočet sjezdy"-36*0,25</t>
  </si>
  <si>
    <t>37</t>
  </si>
  <si>
    <t>569903311</t>
  </si>
  <si>
    <t>Zřízení zemních krajnic se zhutněním</t>
  </si>
  <si>
    <t>819736589</t>
  </si>
  <si>
    <t>Zřízení zemních krajnic z hornin jakékoliv třídy se zhutněním</t>
  </si>
  <si>
    <t>2471*0,75*2*0,3</t>
  </si>
  <si>
    <t>107</t>
  </si>
  <si>
    <t>571904111</t>
  </si>
  <si>
    <t>Posyp krytu kamenivem drceným nebo těženým přes 15 do 20 kg/m2</t>
  </si>
  <si>
    <t>561121994</t>
  </si>
  <si>
    <t>Posyp podkladu nebo krytu s rozprostřením a zhutněním kamenivem  drceným nebo těženým, v množství přes 15 do 20 kg/m2</t>
  </si>
  <si>
    <t>3111,620</t>
  </si>
  <si>
    <t>38</t>
  </si>
  <si>
    <t>577134121</t>
  </si>
  <si>
    <t>Asfaltový beton vrstva obrusná ACO 11 (ABS) tř. I tl 40 mm š přes 3 m z nemodifikovaného asfaltu</t>
  </si>
  <si>
    <t>34848875</t>
  </si>
  <si>
    <t>Asfaltový beton vrstva obrusná ACO 11 (ABS) s rozprostřením a se zhutněním z nemodifikovaného asfaltu v pruhu šířky přes 3 m tř. I, po zhutnění tl. 40 mm</t>
  </si>
  <si>
    <t>"trasa od km 10620 do km 2,471" (1620)*3,5</t>
  </si>
  <si>
    <t>39</t>
  </si>
  <si>
    <t>577166121</t>
  </si>
  <si>
    <t>Asfaltový beton vrstva ložní ACL 22 (ABVH) tl 70 mm š přes 3 m z nemodifikovaného asfaltu</t>
  </si>
  <si>
    <t>1766584211</t>
  </si>
  <si>
    <t>Asfaltový beton vrstva ložní ACL 22 (ABVH) s rozprostřením a zhutněním z nemodifikovaného asfaltu v pruhu šířky přes 3 m, po zhutnění tl. 70 mm</t>
  </si>
  <si>
    <t>6003,12*1,05</t>
  </si>
  <si>
    <t xml:space="preserve"> Ostatní konstrukce a práce, bourání</t>
  </si>
  <si>
    <t>40</t>
  </si>
  <si>
    <t>912211111</t>
  </si>
  <si>
    <t>Montáž směrového sloupku silničního plastového prosté uložení bez betonového základu</t>
  </si>
  <si>
    <t>247975227</t>
  </si>
  <si>
    <t>Montáž směrového sloupku  plastového s odrazkou prostým uložením bez betonového základu silničního</t>
  </si>
  <si>
    <t>41</t>
  </si>
  <si>
    <t>40445163</t>
  </si>
  <si>
    <t>sloupek směrový  plastový 900mm červený</t>
  </si>
  <si>
    <t>250011430</t>
  </si>
  <si>
    <t>sloupek směrový silniční plastový 900mm</t>
  </si>
  <si>
    <t>71</t>
  </si>
  <si>
    <t>919441221</t>
  </si>
  <si>
    <t>Čelo propustku včetně římsy ze zdiva z lomového kamene, pro propustek z trub DN 400 mm</t>
  </si>
  <si>
    <t>-1199694298</t>
  </si>
  <si>
    <t>Čelo propustku včetně římsy ze zdiva z lomového kamene, pro propustek z trub DN 600 až 800 mm</t>
  </si>
  <si>
    <t>102</t>
  </si>
  <si>
    <t>919521120</t>
  </si>
  <si>
    <t>Zřízení silničního propustku z trub betonových nebo ŽB DN 400</t>
  </si>
  <si>
    <t>-1084254842</t>
  </si>
  <si>
    <t>Zřízení silničního propustku z trub betonových nebo železobetonových  DN 400 mm</t>
  </si>
  <si>
    <t>103</t>
  </si>
  <si>
    <t>59221001</t>
  </si>
  <si>
    <t>trouba ŽB 8úhelníková zesílená DN 400</t>
  </si>
  <si>
    <t>22602049</t>
  </si>
  <si>
    <t>104</t>
  </si>
  <si>
    <t>919535557</t>
  </si>
  <si>
    <t>Obetonování trubního propustku betonem prostým bez zvýšených nároků na prostředí tř. C 16/20</t>
  </si>
  <si>
    <t>-1953207986</t>
  </si>
  <si>
    <t>8,0*0,9*0,3</t>
  </si>
  <si>
    <t>51</t>
  </si>
  <si>
    <t>935112211</t>
  </si>
  <si>
    <t>Osazení příkopového žlabu do betonu tl 100 mm z betonových tvárnic š 800 mm</t>
  </si>
  <si>
    <t>-1852424287</t>
  </si>
  <si>
    <t>Osazení betonového příkopového žlabu s vyplněním a zatřením spár cementovou maltou s ložem tl. 100 mm z betonu prostého z betonových příkopových tvárnic šířky přes 500 do 800 mm</t>
  </si>
  <si>
    <t>52</t>
  </si>
  <si>
    <t>59227029</t>
  </si>
  <si>
    <t>žlabovka příkopová betonová 500x680x60mm</t>
  </si>
  <si>
    <t>-952538777</t>
  </si>
  <si>
    <t>53</t>
  </si>
  <si>
    <t>938902203</t>
  </si>
  <si>
    <t>Čištění příkopů ručně š dna do 400 mm objem nánosu přes 0,30 do 0,50 m3/m</t>
  </si>
  <si>
    <t>951968232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</si>
  <si>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</si>
  <si>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192+28+86+192</t>
  </si>
  <si>
    <t>75</t>
  </si>
  <si>
    <t>966008114</t>
  </si>
  <si>
    <t>Bourání trubního propustku DN přes 800 do 1200</t>
  </si>
  <si>
    <t>1776626462</t>
  </si>
  <si>
    <t>Bourání trubního propustku  s odklizením a uložením vybouraného materiálu na skládku na vzdálenost do 3 m nebo s naložením na dopravní prostředek z trub DN přes 800 do 1200 mm</t>
  </si>
  <si>
    <t>76</t>
  </si>
  <si>
    <t>966008311</t>
  </si>
  <si>
    <t>Bourání čela trubního propustku z betonu železového</t>
  </si>
  <si>
    <t>-1768583872</t>
  </si>
  <si>
    <t>Bourání trubního propustku  s odklizením a uložením vybouraného materiálu na skládku na vzdálenost do 3 m nebo s naložením na dopravní prostředek čela z betonu železového</t>
  </si>
  <si>
    <t>4,85*0,5*4*1,8</t>
  </si>
  <si>
    <t>997</t>
  </si>
  <si>
    <t>Přesun sutě</t>
  </si>
  <si>
    <t>42</t>
  </si>
  <si>
    <t>997002611</t>
  </si>
  <si>
    <t>Nakládání suti a vybouraných hmot</t>
  </si>
  <si>
    <t>-228774633</t>
  </si>
  <si>
    <t>Nakládání suti a vybouraných hmot na dopravní prostředek pro vodorovné přemístění</t>
  </si>
  <si>
    <t>43</t>
  </si>
  <si>
    <t>997013501</t>
  </si>
  <si>
    <t>Odvoz suti a vybouraných hmot na skládku nebo meziskládku do 1 km se složením</t>
  </si>
  <si>
    <t>1660951492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</si>
  <si>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</si>
  <si>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</si>
  <si>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</si>
  <si>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</si>
  <si>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-1241698408</t>
  </si>
  <si>
    <t>Odvoz suti a vybouraných hmot na skládku nebo meziskládku se složením, na vzdálenost Příplatek k ceně za každý další i započatý 1 km přes 1 km</t>
  </si>
  <si>
    <t>2983*16</t>
  </si>
  <si>
    <t>105</t>
  </si>
  <si>
    <t>997013873</t>
  </si>
  <si>
    <t>1302850252</t>
  </si>
  <si>
    <t>2983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</si>
  <si>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</si>
  <si>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</si>
  <si>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</si>
  <si>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</si>
  <si>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</si>
  <si>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-1789173628</t>
  </si>
  <si>
    <t>Přesun hmot pro komunikace s krytem z 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</si>
  <si>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</si>
  <si>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</si>
  <si>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</si>
  <si>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</si>
  <si>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96</t>
  </si>
  <si>
    <t>711141559</t>
  </si>
  <si>
    <t>Provedení izolace proti zemní vlhkosti pásy přitavením vodorovné NAIP</t>
  </si>
  <si>
    <t>-106468108</t>
  </si>
  <si>
    <t>Provedení izolace proti zemní vlhkosti pásy přitavením  NAIP na ploše vodorovné V</t>
  </si>
  <si>
    <t>8*1,7+8*1,2</t>
  </si>
  <si>
    <t>97</t>
  </si>
  <si>
    <t>62832001</t>
  </si>
  <si>
    <t>pás asfaltový natavitelný oxidovaný tl 3,5mm typu V60 S35 s vložkou ze skleněné rohože, s jemnozrnným minerálním posypem</t>
  </si>
  <si>
    <t>32</t>
  </si>
  <si>
    <t>1178054505</t>
  </si>
  <si>
    <t>23,2*1,1655 'Přepočtené koeficientem množství</t>
  </si>
  <si>
    <t>98</t>
  </si>
  <si>
    <t>711142559</t>
  </si>
  <si>
    <t>Provedení izolace proti zemní vlhkosti pásy přitavením svislé NAIP</t>
  </si>
  <si>
    <t>-809787614</t>
  </si>
  <si>
    <t>Provedení izolace proti zemní vlhkosti pásy přitavením  NAIP na ploše svislé S</t>
  </si>
  <si>
    <t>8*1*4*1,1</t>
  </si>
  <si>
    <t>99</t>
  </si>
  <si>
    <t>-1935539626</t>
  </si>
  <si>
    <t>35,2*1,221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</si>
</sst>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19" fillId="0" borderId="12" xfId="0" applyNumberFormat="1" applyFont="1" applyBorder="1" applyAlignment="1" applyProtection="1"/>
    <xf numFmtId="166" fontId="19" fillId="0" borderId="13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2" xfId="0" applyFont="1" applyBorder="1" applyAlignment="1" applyProtection="1">
      <alignment horizontal="center" vertical="center"/>
    </xf>
    <xf numFmtId="49" fontId="14" fillId="0" borderId="22" xfId="0" applyNumberFormat="1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2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0" borderId="22" xfId="0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4"/>
  <sheetViews>
    <sheetView showGridLines="0" tabSelected="1" topLeftCell="A245" workbookViewId="0">
      <selection activeCell="X269" sqref="X269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0" t="s">
        <v>44</v>
      </c>
    </row>
    <row r="3" spans="1:46" s="1" customFormat="1" ht="6.95" customHeight="1" x14ac:dyDescent="0.2">
      <c r="B3" s="36"/>
      <c r="C3" s="37"/>
      <c r="D3" s="37"/>
      <c r="E3" s="37"/>
      <c r="F3" s="37"/>
      <c r="G3" s="37"/>
      <c r="H3" s="37"/>
      <c r="I3" s="37"/>
      <c r="J3" s="37"/>
      <c r="K3" s="37"/>
      <c r="L3" s="11"/>
      <c r="AT3" s="10" t="s">
        <v>45</v>
      </c>
    </row>
    <row r="4" spans="1:46" s="1" customFormat="1" ht="24.95" customHeight="1" x14ac:dyDescent="0.2">
      <c r="B4" s="11"/>
      <c r="D4" s="38" t="s">
        <v>46</v>
      </c>
      <c r="L4" s="11"/>
      <c r="M4" s="39" t="s">
        <v>3</v>
      </c>
      <c r="AT4" s="10" t="s">
        <v>1</v>
      </c>
    </row>
    <row r="5" spans="1:46" s="1" customFormat="1" ht="6.95" customHeight="1" x14ac:dyDescent="0.2">
      <c r="B5" s="11"/>
      <c r="L5" s="11"/>
    </row>
    <row r="6" spans="1:46" s="1" customFormat="1" ht="12" customHeight="1" x14ac:dyDescent="0.2">
      <c r="B6" s="11"/>
      <c r="D6" s="40" t="s">
        <v>4</v>
      </c>
      <c r="L6" s="11"/>
    </row>
    <row r="7" spans="1:46" s="1" customFormat="1" ht="16.5" customHeight="1" x14ac:dyDescent="0.2">
      <c r="B7" s="11"/>
      <c r="E7" s="172" t="e">
        <f>#REF!</f>
        <v>#REF!</v>
      </c>
      <c r="F7" s="173"/>
      <c r="G7" s="173"/>
      <c r="H7" s="173"/>
      <c r="L7" s="11"/>
    </row>
    <row r="8" spans="1:46" s="2" customFormat="1" ht="12" customHeight="1" x14ac:dyDescent="0.2">
      <c r="A8" s="17"/>
      <c r="B8" s="20"/>
      <c r="C8" s="17"/>
      <c r="D8" s="40" t="s">
        <v>47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46" s="2" customFormat="1" ht="16.5" customHeight="1" x14ac:dyDescent="0.2">
      <c r="A9" s="17"/>
      <c r="B9" s="20"/>
      <c r="C9" s="17"/>
      <c r="D9" s="17"/>
      <c r="E9" s="174" t="s">
        <v>48</v>
      </c>
      <c r="F9" s="175"/>
      <c r="G9" s="175"/>
      <c r="H9" s="175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ht="11.25" x14ac:dyDescent="0.2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2" customHeight="1" x14ac:dyDescent="0.2">
      <c r="A11" s="17"/>
      <c r="B11" s="20"/>
      <c r="C11" s="17"/>
      <c r="D11" s="40" t="s">
        <v>5</v>
      </c>
      <c r="E11" s="17"/>
      <c r="F11" s="41" t="s">
        <v>0</v>
      </c>
      <c r="G11" s="17"/>
      <c r="H11" s="17"/>
      <c r="I11" s="40" t="s">
        <v>6</v>
      </c>
      <c r="J11" s="41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2" customHeight="1" x14ac:dyDescent="0.2">
      <c r="A12" s="17"/>
      <c r="B12" s="20"/>
      <c r="C12" s="17"/>
      <c r="D12" s="40" t="s">
        <v>7</v>
      </c>
      <c r="E12" s="17"/>
      <c r="F12" s="41" t="s">
        <v>8</v>
      </c>
      <c r="G12" s="17"/>
      <c r="H12" s="17"/>
      <c r="I12" s="40" t="s">
        <v>9</v>
      </c>
      <c r="J12" s="42" t="e">
        <f>#REF!</f>
        <v>#REF!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0.9" customHeight="1" x14ac:dyDescent="0.2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2" customHeight="1" x14ac:dyDescent="0.2">
      <c r="A14" s="17"/>
      <c r="B14" s="20"/>
      <c r="C14" s="17"/>
      <c r="D14" s="40" t="s">
        <v>10</v>
      </c>
      <c r="E14" s="17"/>
      <c r="F14" s="17"/>
      <c r="G14" s="17"/>
      <c r="H14" s="17"/>
      <c r="I14" s="40" t="s">
        <v>11</v>
      </c>
      <c r="J14" s="41" t="e">
        <f>IF(#REF!="","",#REF!)</f>
        <v>#REF!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8" customHeight="1" x14ac:dyDescent="0.2">
      <c r="A15" s="17"/>
      <c r="B15" s="20"/>
      <c r="C15" s="17"/>
      <c r="D15" s="17"/>
      <c r="E15" s="41" t="e">
        <f>IF(#REF!="","",#REF!)</f>
        <v>#REF!</v>
      </c>
      <c r="F15" s="17"/>
      <c r="G15" s="17"/>
      <c r="H15" s="17"/>
      <c r="I15" s="40" t="s">
        <v>12</v>
      </c>
      <c r="J15" s="41" t="e">
        <f>IF(#REF!="","",#REF!)</f>
        <v>#REF!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6.95" customHeight="1" x14ac:dyDescent="0.2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" customHeight="1" x14ac:dyDescent="0.2">
      <c r="A17" s="17"/>
      <c r="B17" s="20"/>
      <c r="C17" s="17"/>
      <c r="D17" s="40" t="s">
        <v>13</v>
      </c>
      <c r="E17" s="17"/>
      <c r="F17" s="17"/>
      <c r="G17" s="17"/>
      <c r="H17" s="17"/>
      <c r="I17" s="40" t="s">
        <v>11</v>
      </c>
      <c r="J17" s="15" t="e">
        <f>#REF!</f>
        <v>#REF!</v>
      </c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8" customHeight="1" x14ac:dyDescent="0.2">
      <c r="A18" s="17"/>
      <c r="B18" s="20"/>
      <c r="C18" s="17"/>
      <c r="D18" s="17"/>
      <c r="E18" s="176" t="e">
        <f>#REF!</f>
        <v>#REF!</v>
      </c>
      <c r="F18" s="177"/>
      <c r="G18" s="177"/>
      <c r="H18" s="177"/>
      <c r="I18" s="40" t="s">
        <v>12</v>
      </c>
      <c r="J18" s="15" t="e">
        <f>#REF!</f>
        <v>#REF!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6.95" customHeight="1" x14ac:dyDescent="0.2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" customHeight="1" x14ac:dyDescent="0.2">
      <c r="A20" s="17"/>
      <c r="B20" s="20"/>
      <c r="C20" s="17"/>
      <c r="D20" s="40" t="s">
        <v>14</v>
      </c>
      <c r="E20" s="17"/>
      <c r="F20" s="17"/>
      <c r="G20" s="17"/>
      <c r="H20" s="17"/>
      <c r="I20" s="40" t="s">
        <v>11</v>
      </c>
      <c r="J20" s="41" t="e">
        <f>IF(#REF!="","",#REF!)</f>
        <v>#REF!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8" customHeight="1" x14ac:dyDescent="0.2">
      <c r="A21" s="17"/>
      <c r="B21" s="20"/>
      <c r="C21" s="17"/>
      <c r="D21" s="17"/>
      <c r="E21" s="41" t="e">
        <f>IF(#REF!="","",#REF!)</f>
        <v>#REF!</v>
      </c>
      <c r="F21" s="17"/>
      <c r="G21" s="17"/>
      <c r="H21" s="17"/>
      <c r="I21" s="40" t="s">
        <v>12</v>
      </c>
      <c r="J21" s="41" t="e">
        <f>IF(#REF!="","",#REF!)</f>
        <v>#REF!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6.95" customHeight="1" x14ac:dyDescent="0.2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" customHeight="1" x14ac:dyDescent="0.2">
      <c r="A23" s="17"/>
      <c r="B23" s="20"/>
      <c r="C23" s="17"/>
      <c r="D23" s="40" t="s">
        <v>16</v>
      </c>
      <c r="E23" s="17"/>
      <c r="F23" s="17"/>
      <c r="G23" s="17"/>
      <c r="H23" s="17"/>
      <c r="I23" s="40" t="s">
        <v>11</v>
      </c>
      <c r="J23" s="41" t="s">
        <v>0</v>
      </c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8" customHeight="1" x14ac:dyDescent="0.2">
      <c r="A24" s="17"/>
      <c r="B24" s="20"/>
      <c r="C24" s="17"/>
      <c r="D24" s="17"/>
      <c r="E24" s="41" t="s">
        <v>17</v>
      </c>
      <c r="F24" s="17"/>
      <c r="G24" s="17"/>
      <c r="H24" s="17"/>
      <c r="I24" s="40" t="s">
        <v>12</v>
      </c>
      <c r="J24" s="41" t="s">
        <v>0</v>
      </c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6.95" customHeight="1" x14ac:dyDescent="0.2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" customHeight="1" x14ac:dyDescent="0.2">
      <c r="A26" s="17"/>
      <c r="B26" s="20"/>
      <c r="C26" s="17"/>
      <c r="D26" s="40" t="s">
        <v>18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6.5" customHeight="1" x14ac:dyDescent="0.2">
      <c r="A27" s="43"/>
      <c r="B27" s="44"/>
      <c r="C27" s="43"/>
      <c r="D27" s="43"/>
      <c r="E27" s="178" t="s">
        <v>0</v>
      </c>
      <c r="F27" s="178"/>
      <c r="G27" s="178"/>
      <c r="H27" s="178"/>
      <c r="I27" s="43"/>
      <c r="J27" s="43"/>
      <c r="K27" s="43"/>
      <c r="L27" s="45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1" s="2" customFormat="1" ht="6.95" customHeight="1" x14ac:dyDescent="0.2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5" customHeight="1" x14ac:dyDescent="0.2">
      <c r="A29" s="17"/>
      <c r="B29" s="20"/>
      <c r="C29" s="17"/>
      <c r="D29" s="46"/>
      <c r="E29" s="46"/>
      <c r="F29" s="46"/>
      <c r="G29" s="46"/>
      <c r="H29" s="46"/>
      <c r="I29" s="46"/>
      <c r="J29" s="46"/>
      <c r="K29" s="46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25.35" customHeight="1" x14ac:dyDescent="0.2">
      <c r="A30" s="17"/>
      <c r="B30" s="20"/>
      <c r="C30" s="17"/>
      <c r="D30" s="47" t="s">
        <v>19</v>
      </c>
      <c r="E30" s="17"/>
      <c r="F30" s="17"/>
      <c r="G30" s="17"/>
      <c r="H30" s="17"/>
      <c r="I30" s="17"/>
      <c r="J30" s="48">
        <f>ROUND(J127, 2)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6.95" customHeight="1" x14ac:dyDescent="0.2">
      <c r="A31" s="17"/>
      <c r="B31" s="20"/>
      <c r="C31" s="17"/>
      <c r="D31" s="46"/>
      <c r="E31" s="46"/>
      <c r="F31" s="46"/>
      <c r="G31" s="46"/>
      <c r="H31" s="46"/>
      <c r="I31" s="46"/>
      <c r="J31" s="46"/>
      <c r="K31" s="46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4.45" customHeight="1" x14ac:dyDescent="0.2">
      <c r="A32" s="17"/>
      <c r="B32" s="20"/>
      <c r="C32" s="17"/>
      <c r="D32" s="17"/>
      <c r="E32" s="17"/>
      <c r="F32" s="49" t="s">
        <v>21</v>
      </c>
      <c r="G32" s="17"/>
      <c r="H32" s="17"/>
      <c r="I32" s="49" t="s">
        <v>20</v>
      </c>
      <c r="J32" s="49" t="s">
        <v>22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4.45" customHeight="1" x14ac:dyDescent="0.2">
      <c r="A33" s="17"/>
      <c r="B33" s="20"/>
      <c r="C33" s="17"/>
      <c r="D33" s="50" t="s">
        <v>23</v>
      </c>
      <c r="E33" s="40" t="s">
        <v>24</v>
      </c>
      <c r="F33" s="51">
        <f>ROUND((SUM(BE127:BE383)),  2)</f>
        <v>0</v>
      </c>
      <c r="G33" s="17"/>
      <c r="H33" s="17"/>
      <c r="I33" s="52">
        <v>0.21</v>
      </c>
      <c r="J33" s="51">
        <f>ROUND(((SUM(BE127:BE383))*I33),  2)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customHeight="1" x14ac:dyDescent="0.2">
      <c r="A34" s="17"/>
      <c r="B34" s="20"/>
      <c r="C34" s="17"/>
      <c r="D34" s="17"/>
      <c r="E34" s="40" t="s">
        <v>25</v>
      </c>
      <c r="F34" s="51">
        <f>ROUND((SUM(BF127:BF383)),  2)</f>
        <v>0</v>
      </c>
      <c r="G34" s="17"/>
      <c r="H34" s="17"/>
      <c r="I34" s="52">
        <v>0.15</v>
      </c>
      <c r="J34" s="51">
        <f>ROUND(((SUM(BF127:BF383))*I34),  2)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hidden="1" customHeight="1" x14ac:dyDescent="0.2">
      <c r="A35" s="17"/>
      <c r="B35" s="20"/>
      <c r="C35" s="17"/>
      <c r="D35" s="17"/>
      <c r="E35" s="40" t="s">
        <v>26</v>
      </c>
      <c r="F35" s="51">
        <f>ROUND((SUM(BG127:BG383)),  2)</f>
        <v>0</v>
      </c>
      <c r="G35" s="17"/>
      <c r="H35" s="17"/>
      <c r="I35" s="52">
        <v>0.21</v>
      </c>
      <c r="J35" s="51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hidden="1" customHeight="1" x14ac:dyDescent="0.2">
      <c r="A36" s="17"/>
      <c r="B36" s="20"/>
      <c r="C36" s="17"/>
      <c r="D36" s="17"/>
      <c r="E36" s="40" t="s">
        <v>27</v>
      </c>
      <c r="F36" s="51">
        <f>ROUND((SUM(BH127:BH383)),  2)</f>
        <v>0</v>
      </c>
      <c r="G36" s="17"/>
      <c r="H36" s="17"/>
      <c r="I36" s="52">
        <v>0.15</v>
      </c>
      <c r="J36" s="51">
        <f>0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5" hidden="1" customHeight="1" x14ac:dyDescent="0.2">
      <c r="A37" s="17"/>
      <c r="B37" s="20"/>
      <c r="C37" s="17"/>
      <c r="D37" s="17"/>
      <c r="E37" s="40" t="s">
        <v>28</v>
      </c>
      <c r="F37" s="51">
        <f>ROUND((SUM(BI127:BI383)),  2)</f>
        <v>0</v>
      </c>
      <c r="G37" s="17"/>
      <c r="H37" s="17"/>
      <c r="I37" s="52">
        <v>0</v>
      </c>
      <c r="J37" s="51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6.95" customHeight="1" x14ac:dyDescent="0.2">
      <c r="A38" s="17"/>
      <c r="B38" s="20"/>
      <c r="C38" s="17"/>
      <c r="D38" s="17"/>
      <c r="E38" s="17"/>
      <c r="F38" s="17"/>
      <c r="G38" s="17"/>
      <c r="H38" s="17"/>
      <c r="I38" s="17"/>
      <c r="J38" s="17"/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25.35" customHeight="1" x14ac:dyDescent="0.2">
      <c r="A39" s="17"/>
      <c r="B39" s="20"/>
      <c r="C39" s="53"/>
      <c r="D39" s="54" t="s">
        <v>29</v>
      </c>
      <c r="E39" s="55"/>
      <c r="F39" s="55"/>
      <c r="G39" s="56" t="s">
        <v>30</v>
      </c>
      <c r="H39" s="57" t="s">
        <v>31</v>
      </c>
      <c r="I39" s="55"/>
      <c r="J39" s="58">
        <f>SUM(J30:J37)</f>
        <v>0</v>
      </c>
      <c r="K39" s="59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14.45" customHeight="1" x14ac:dyDescent="0.2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1" customFormat="1" ht="14.45" customHeight="1" x14ac:dyDescent="0.2">
      <c r="B41" s="11"/>
      <c r="L41" s="11"/>
    </row>
    <row r="42" spans="1:31" s="1" customFormat="1" ht="14.45" customHeight="1" x14ac:dyDescent="0.2">
      <c r="B42" s="11"/>
      <c r="L42" s="11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1"/>
      <c r="D50" s="60" t="s">
        <v>32</v>
      </c>
      <c r="E50" s="61"/>
      <c r="F50" s="61"/>
      <c r="G50" s="60" t="s">
        <v>33</v>
      </c>
      <c r="H50" s="61"/>
      <c r="I50" s="61"/>
      <c r="J50" s="61"/>
      <c r="K50" s="61"/>
      <c r="L50" s="21"/>
    </row>
    <row r="51" spans="1:31" ht="11.25" x14ac:dyDescent="0.2">
      <c r="B51" s="11"/>
      <c r="L51" s="11"/>
    </row>
    <row r="52" spans="1:31" ht="11.25" x14ac:dyDescent="0.2">
      <c r="B52" s="11"/>
      <c r="L52" s="11"/>
    </row>
    <row r="53" spans="1:31" ht="11.25" x14ac:dyDescent="0.2">
      <c r="B53" s="11"/>
      <c r="L53" s="11"/>
    </row>
    <row r="54" spans="1:31" ht="11.25" x14ac:dyDescent="0.2">
      <c r="B54" s="11"/>
      <c r="L54" s="11"/>
    </row>
    <row r="55" spans="1:31" ht="11.25" x14ac:dyDescent="0.2">
      <c r="B55" s="11"/>
      <c r="L55" s="11"/>
    </row>
    <row r="56" spans="1:31" ht="11.25" x14ac:dyDescent="0.2">
      <c r="B56" s="11"/>
      <c r="L56" s="11"/>
    </row>
    <row r="57" spans="1:31" ht="11.25" x14ac:dyDescent="0.2">
      <c r="B57" s="11"/>
      <c r="L57" s="11"/>
    </row>
    <row r="58" spans="1:31" ht="11.25" x14ac:dyDescent="0.2">
      <c r="B58" s="11"/>
      <c r="L58" s="11"/>
    </row>
    <row r="59" spans="1:31" ht="11.25" x14ac:dyDescent="0.2">
      <c r="B59" s="11"/>
      <c r="L59" s="11"/>
    </row>
    <row r="60" spans="1:31" ht="11.25" x14ac:dyDescent="0.2">
      <c r="B60" s="11"/>
      <c r="L60" s="11"/>
    </row>
    <row r="61" spans="1:31" s="2" customFormat="1" ht="12.75" x14ac:dyDescent="0.2">
      <c r="A61" s="17"/>
      <c r="B61" s="20"/>
      <c r="C61" s="17"/>
      <c r="D61" s="62" t="s">
        <v>34</v>
      </c>
      <c r="E61" s="63"/>
      <c r="F61" s="64" t="s">
        <v>35</v>
      </c>
      <c r="G61" s="62" t="s">
        <v>34</v>
      </c>
      <c r="H61" s="63"/>
      <c r="I61" s="63"/>
      <c r="J61" s="65" t="s">
        <v>35</v>
      </c>
      <c r="K61" s="63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ht="11.25" x14ac:dyDescent="0.2">
      <c r="B62" s="11"/>
      <c r="L62" s="11"/>
    </row>
    <row r="63" spans="1:31" ht="11.25" x14ac:dyDescent="0.2">
      <c r="B63" s="11"/>
      <c r="L63" s="11"/>
    </row>
    <row r="64" spans="1:31" ht="11.25" x14ac:dyDescent="0.2">
      <c r="B64" s="11"/>
      <c r="L64" s="11"/>
    </row>
    <row r="65" spans="1:31" s="2" customFormat="1" ht="12.75" x14ac:dyDescent="0.2">
      <c r="A65" s="17"/>
      <c r="B65" s="20"/>
      <c r="C65" s="17"/>
      <c r="D65" s="60" t="s">
        <v>36</v>
      </c>
      <c r="E65" s="66"/>
      <c r="F65" s="66"/>
      <c r="G65" s="60" t="s">
        <v>37</v>
      </c>
      <c r="H65" s="66"/>
      <c r="I65" s="66"/>
      <c r="J65" s="66"/>
      <c r="K65" s="66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ht="11.25" x14ac:dyDescent="0.2">
      <c r="B66" s="11"/>
      <c r="L66" s="11"/>
    </row>
    <row r="67" spans="1:31" ht="11.25" x14ac:dyDescent="0.2">
      <c r="B67" s="11"/>
      <c r="L67" s="11"/>
    </row>
    <row r="68" spans="1:31" ht="11.25" x14ac:dyDescent="0.2">
      <c r="B68" s="11"/>
      <c r="L68" s="11"/>
    </row>
    <row r="69" spans="1:31" ht="11.25" x14ac:dyDescent="0.2">
      <c r="B69" s="11"/>
      <c r="L69" s="11"/>
    </row>
    <row r="70" spans="1:31" ht="11.25" x14ac:dyDescent="0.2">
      <c r="B70" s="11"/>
      <c r="L70" s="11"/>
    </row>
    <row r="71" spans="1:31" ht="11.25" x14ac:dyDescent="0.2">
      <c r="B71" s="11"/>
      <c r="L71" s="11"/>
    </row>
    <row r="72" spans="1:31" ht="11.25" x14ac:dyDescent="0.2">
      <c r="B72" s="11"/>
      <c r="L72" s="11"/>
    </row>
    <row r="73" spans="1:31" ht="11.25" x14ac:dyDescent="0.2">
      <c r="B73" s="11"/>
      <c r="L73" s="11"/>
    </row>
    <row r="74" spans="1:31" ht="11.25" x14ac:dyDescent="0.2">
      <c r="B74" s="11"/>
      <c r="L74" s="11"/>
    </row>
    <row r="75" spans="1:31" ht="11.25" x14ac:dyDescent="0.2">
      <c r="B75" s="11"/>
      <c r="L75" s="11"/>
    </row>
    <row r="76" spans="1:31" s="2" customFormat="1" ht="12.75" x14ac:dyDescent="0.2">
      <c r="A76" s="17"/>
      <c r="B76" s="20"/>
      <c r="C76" s="17"/>
      <c r="D76" s="62" t="s">
        <v>34</v>
      </c>
      <c r="E76" s="63"/>
      <c r="F76" s="64" t="s">
        <v>35</v>
      </c>
      <c r="G76" s="62" t="s">
        <v>34</v>
      </c>
      <c r="H76" s="63"/>
      <c r="I76" s="63"/>
      <c r="J76" s="65" t="s">
        <v>35</v>
      </c>
      <c r="K76" s="63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 x14ac:dyDescent="0.2">
      <c r="A77" s="17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2" customFormat="1" ht="6.95" customHeight="1" x14ac:dyDescent="0.2">
      <c r="A81" s="17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24.95" customHeight="1" x14ac:dyDescent="0.2">
      <c r="A82" s="17"/>
      <c r="B82" s="18"/>
      <c r="C82" s="12" t="s">
        <v>49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 ht="6.95" customHeight="1" x14ac:dyDescent="0.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2" customHeight="1" x14ac:dyDescent="0.2">
      <c r="A84" s="17"/>
      <c r="B84" s="18"/>
      <c r="C84" s="14" t="s">
        <v>4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6.5" customHeight="1" x14ac:dyDescent="0.2">
      <c r="A85" s="17"/>
      <c r="B85" s="18"/>
      <c r="C85" s="19"/>
      <c r="D85" s="19"/>
      <c r="E85" s="179" t="e">
        <f>E7</f>
        <v>#REF!</v>
      </c>
      <c r="F85" s="180"/>
      <c r="G85" s="180"/>
      <c r="H85" s="180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2" customHeight="1" x14ac:dyDescent="0.2">
      <c r="A86" s="17"/>
      <c r="B86" s="18"/>
      <c r="C86" s="14" t="s">
        <v>47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16.5" customHeight="1" x14ac:dyDescent="0.2">
      <c r="A87" s="17"/>
      <c r="B87" s="18"/>
      <c r="C87" s="19"/>
      <c r="D87" s="19"/>
      <c r="E87" s="170" t="str">
        <f>E9</f>
        <v xml:space="preserve">SO03.101 - Komunikace </v>
      </c>
      <c r="F87" s="181"/>
      <c r="G87" s="181"/>
      <c r="H87" s="181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 ht="6.95" customHeight="1" x14ac:dyDescent="0.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12" customHeight="1" x14ac:dyDescent="0.2">
      <c r="A89" s="17"/>
      <c r="B89" s="18"/>
      <c r="C89" s="14" t="s">
        <v>7</v>
      </c>
      <c r="D89" s="19"/>
      <c r="E89" s="19"/>
      <c r="F89" s="13" t="str">
        <f>F12</f>
        <v>Pokřikov</v>
      </c>
      <c r="G89" s="19"/>
      <c r="H89" s="19"/>
      <c r="I89" s="14" t="s">
        <v>9</v>
      </c>
      <c r="J89" s="26" t="e">
        <f>IF(J12="","",J12)</f>
        <v>#REF!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 ht="6.95" customHeight="1" x14ac:dyDescent="0.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5.2" customHeight="1" x14ac:dyDescent="0.2">
      <c r="A91" s="17"/>
      <c r="B91" s="18"/>
      <c r="C91" s="14" t="s">
        <v>10</v>
      </c>
      <c r="D91" s="19"/>
      <c r="E91" s="19"/>
      <c r="F91" s="13" t="e">
        <f>E15</f>
        <v>#REF!</v>
      </c>
      <c r="G91" s="19"/>
      <c r="H91" s="19"/>
      <c r="I91" s="14" t="s">
        <v>14</v>
      </c>
      <c r="J91" s="16" t="e">
        <f>E21</f>
        <v>#REF!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5.2" customHeight="1" x14ac:dyDescent="0.2">
      <c r="A92" s="17"/>
      <c r="B92" s="18"/>
      <c r="C92" s="14" t="s">
        <v>13</v>
      </c>
      <c r="D92" s="19"/>
      <c r="E92" s="19"/>
      <c r="F92" s="13" t="e">
        <f>IF(E18="","",E18)</f>
        <v>#REF!</v>
      </c>
      <c r="G92" s="19"/>
      <c r="H92" s="19"/>
      <c r="I92" s="14" t="s">
        <v>16</v>
      </c>
      <c r="J92" s="16" t="str">
        <f>E24</f>
        <v xml:space="preserve">Tichovský </v>
      </c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 ht="10.35" customHeight="1" x14ac:dyDescent="0.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29.25" customHeight="1" x14ac:dyDescent="0.2">
      <c r="A94" s="17"/>
      <c r="B94" s="18"/>
      <c r="C94" s="71" t="s">
        <v>50</v>
      </c>
      <c r="D94" s="72"/>
      <c r="E94" s="72"/>
      <c r="F94" s="72"/>
      <c r="G94" s="72"/>
      <c r="H94" s="72"/>
      <c r="I94" s="72"/>
      <c r="J94" s="73" t="s">
        <v>51</v>
      </c>
      <c r="K94" s="72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 ht="10.35" customHeight="1" x14ac:dyDescent="0.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2" customFormat="1" ht="22.9" customHeight="1" x14ac:dyDescent="0.2">
      <c r="A96" s="17"/>
      <c r="B96" s="18"/>
      <c r="C96" s="74" t="s">
        <v>52</v>
      </c>
      <c r="D96" s="19"/>
      <c r="E96" s="19"/>
      <c r="F96" s="19"/>
      <c r="G96" s="19"/>
      <c r="H96" s="19"/>
      <c r="I96" s="19"/>
      <c r="J96" s="35">
        <f>J127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53</v>
      </c>
    </row>
    <row r="97" spans="1:31" s="4" customFormat="1" ht="24.95" customHeight="1" x14ac:dyDescent="0.2">
      <c r="B97" s="75"/>
      <c r="C97" s="76"/>
      <c r="D97" s="77" t="s">
        <v>54</v>
      </c>
      <c r="E97" s="78"/>
      <c r="F97" s="78"/>
      <c r="G97" s="78"/>
      <c r="H97" s="78"/>
      <c r="I97" s="78"/>
      <c r="J97" s="79">
        <f>J128</f>
        <v>0</v>
      </c>
      <c r="K97" s="76"/>
      <c r="L97" s="80"/>
    </row>
    <row r="98" spans="1:31" s="5" customFormat="1" ht="19.899999999999999" customHeight="1" x14ac:dyDescent="0.2">
      <c r="B98" s="81"/>
      <c r="C98" s="82"/>
      <c r="D98" s="83" t="s">
        <v>55</v>
      </c>
      <c r="E98" s="84"/>
      <c r="F98" s="84"/>
      <c r="G98" s="84"/>
      <c r="H98" s="84"/>
      <c r="I98" s="84"/>
      <c r="J98" s="85">
        <f>J129</f>
        <v>0</v>
      </c>
      <c r="K98" s="82"/>
      <c r="L98" s="86"/>
    </row>
    <row r="99" spans="1:31" s="5" customFormat="1" ht="19.899999999999999" customHeight="1" x14ac:dyDescent="0.2">
      <c r="B99" s="81"/>
      <c r="C99" s="82"/>
      <c r="D99" s="83" t="s">
        <v>56</v>
      </c>
      <c r="E99" s="84"/>
      <c r="F99" s="84"/>
      <c r="G99" s="84"/>
      <c r="H99" s="84"/>
      <c r="I99" s="84"/>
      <c r="J99" s="85">
        <f>J199</f>
        <v>0</v>
      </c>
      <c r="K99" s="82"/>
      <c r="L99" s="86"/>
    </row>
    <row r="100" spans="1:31" s="5" customFormat="1" ht="19.899999999999999" customHeight="1" x14ac:dyDescent="0.2">
      <c r="B100" s="81"/>
      <c r="C100" s="82"/>
      <c r="D100" s="83" t="s">
        <v>57</v>
      </c>
      <c r="E100" s="84"/>
      <c r="F100" s="84"/>
      <c r="G100" s="84"/>
      <c r="H100" s="84"/>
      <c r="I100" s="84"/>
      <c r="J100" s="85">
        <f>J250</f>
        <v>0</v>
      </c>
      <c r="K100" s="82"/>
      <c r="L100" s="86"/>
    </row>
    <row r="101" spans="1:31" s="5" customFormat="1" ht="19.899999999999999" customHeight="1" x14ac:dyDescent="0.2">
      <c r="B101" s="81"/>
      <c r="C101" s="82"/>
      <c r="D101" s="83" t="s">
        <v>58</v>
      </c>
      <c r="E101" s="84"/>
      <c r="F101" s="84"/>
      <c r="G101" s="84"/>
      <c r="H101" s="84"/>
      <c r="I101" s="84"/>
      <c r="J101" s="85">
        <f>J285</f>
        <v>0</v>
      </c>
      <c r="K101" s="82"/>
      <c r="L101" s="86"/>
    </row>
    <row r="102" spans="1:31" s="5" customFormat="1" ht="19.899999999999999" customHeight="1" x14ac:dyDescent="0.2">
      <c r="B102" s="81"/>
      <c r="C102" s="82"/>
      <c r="D102" s="83" t="s">
        <v>59</v>
      </c>
      <c r="E102" s="84"/>
      <c r="F102" s="84"/>
      <c r="G102" s="84"/>
      <c r="H102" s="84"/>
      <c r="I102" s="84"/>
      <c r="J102" s="85">
        <f>J289</f>
        <v>0</v>
      </c>
      <c r="K102" s="82"/>
      <c r="L102" s="86"/>
    </row>
    <row r="103" spans="1:31" s="5" customFormat="1" ht="19.899999999999999" customHeight="1" x14ac:dyDescent="0.2">
      <c r="B103" s="81"/>
      <c r="C103" s="82"/>
      <c r="D103" s="83" t="s">
        <v>60</v>
      </c>
      <c r="E103" s="84"/>
      <c r="F103" s="84"/>
      <c r="G103" s="84"/>
      <c r="H103" s="84"/>
      <c r="I103" s="84"/>
      <c r="J103" s="85">
        <f>J326</f>
        <v>0</v>
      </c>
      <c r="K103" s="82"/>
      <c r="L103" s="86"/>
    </row>
    <row r="104" spans="1:31" s="5" customFormat="1" ht="19.899999999999999" customHeight="1" x14ac:dyDescent="0.2">
      <c r="B104" s="81"/>
      <c r="C104" s="82"/>
      <c r="D104" s="83" t="s">
        <v>61</v>
      </c>
      <c r="E104" s="84"/>
      <c r="F104" s="84"/>
      <c r="G104" s="84"/>
      <c r="H104" s="84"/>
      <c r="I104" s="84"/>
      <c r="J104" s="85">
        <f>J356</f>
        <v>0</v>
      </c>
      <c r="K104" s="82"/>
      <c r="L104" s="86"/>
    </row>
    <row r="105" spans="1:31" s="5" customFormat="1" ht="19.899999999999999" customHeight="1" x14ac:dyDescent="0.2">
      <c r="B105" s="81"/>
      <c r="C105" s="82"/>
      <c r="D105" s="83" t="s">
        <v>62</v>
      </c>
      <c r="E105" s="84"/>
      <c r="F105" s="84"/>
      <c r="G105" s="84"/>
      <c r="H105" s="84"/>
      <c r="I105" s="84"/>
      <c r="J105" s="85">
        <f>J367</f>
        <v>0</v>
      </c>
      <c r="K105" s="82"/>
      <c r="L105" s="86"/>
    </row>
    <row r="106" spans="1:31" s="4" customFormat="1" ht="24.95" customHeight="1" x14ac:dyDescent="0.2">
      <c r="B106" s="75"/>
      <c r="C106" s="76"/>
      <c r="D106" s="77" t="s">
        <v>63</v>
      </c>
      <c r="E106" s="78"/>
      <c r="F106" s="78"/>
      <c r="G106" s="78"/>
      <c r="H106" s="78"/>
      <c r="I106" s="78"/>
      <c r="J106" s="79">
        <f>J370</f>
        <v>0</v>
      </c>
      <c r="K106" s="76"/>
      <c r="L106" s="80"/>
    </row>
    <row r="107" spans="1:31" s="5" customFormat="1" ht="19.899999999999999" customHeight="1" x14ac:dyDescent="0.2">
      <c r="B107" s="81"/>
      <c r="C107" s="82"/>
      <c r="D107" s="83" t="s">
        <v>64</v>
      </c>
      <c r="E107" s="84"/>
      <c r="F107" s="84"/>
      <c r="G107" s="84"/>
      <c r="H107" s="84"/>
      <c r="I107" s="84"/>
      <c r="J107" s="85">
        <f>J371</f>
        <v>0</v>
      </c>
      <c r="K107" s="82"/>
      <c r="L107" s="86"/>
    </row>
    <row r="108" spans="1:31" s="2" customFormat="1" ht="21.75" customHeight="1" x14ac:dyDescent="0.2">
      <c r="A108" s="17"/>
      <c r="B108" s="18"/>
      <c r="C108" s="19"/>
      <c r="D108" s="19"/>
      <c r="E108" s="19"/>
      <c r="F108" s="19"/>
      <c r="G108" s="19"/>
      <c r="H108" s="19"/>
      <c r="I108" s="19"/>
      <c r="J108" s="19"/>
      <c r="K108" s="19"/>
      <c r="L108" s="21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pans="1:31" s="2" customFormat="1" ht="6.95" customHeight="1" x14ac:dyDescent="0.2">
      <c r="A109" s="17"/>
      <c r="B109" s="22"/>
      <c r="C109" s="23"/>
      <c r="D109" s="23"/>
      <c r="E109" s="23"/>
      <c r="F109" s="23"/>
      <c r="G109" s="23"/>
      <c r="H109" s="23"/>
      <c r="I109" s="23"/>
      <c r="J109" s="23"/>
      <c r="K109" s="23"/>
      <c r="L109" s="21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3" spans="1:63" s="2" customFormat="1" ht="6.95" customHeight="1" x14ac:dyDescent="0.2">
      <c r="A113" s="17"/>
      <c r="B113" s="24"/>
      <c r="C113" s="25"/>
      <c r="D113" s="25"/>
      <c r="E113" s="25"/>
      <c r="F113" s="25"/>
      <c r="G113" s="25"/>
      <c r="H113" s="25"/>
      <c r="I113" s="25"/>
      <c r="J113" s="25"/>
      <c r="K113" s="25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3" s="2" customFormat="1" ht="24.95" customHeight="1" x14ac:dyDescent="0.2">
      <c r="A114" s="17"/>
      <c r="B114" s="18"/>
      <c r="C114" s="12" t="s">
        <v>65</v>
      </c>
      <c r="D114" s="19"/>
      <c r="E114" s="19"/>
      <c r="F114" s="19"/>
      <c r="G114" s="19"/>
      <c r="H114" s="19"/>
      <c r="I114" s="19"/>
      <c r="J114" s="19"/>
      <c r="K114" s="19"/>
      <c r="L114" s="21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3" s="2" customFormat="1" ht="6.95" customHeight="1" x14ac:dyDescent="0.2">
      <c r="A115" s="17"/>
      <c r="B115" s="18"/>
      <c r="C115" s="19"/>
      <c r="D115" s="19"/>
      <c r="E115" s="19"/>
      <c r="F115" s="19"/>
      <c r="G115" s="19"/>
      <c r="H115" s="19"/>
      <c r="I115" s="19"/>
      <c r="J115" s="19"/>
      <c r="K115" s="19"/>
      <c r="L115" s="2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pans="1:63" s="2" customFormat="1" ht="12" customHeight="1" x14ac:dyDescent="0.2">
      <c r="A116" s="17"/>
      <c r="B116" s="18"/>
      <c r="C116" s="14" t="s">
        <v>4</v>
      </c>
      <c r="D116" s="19"/>
      <c r="E116" s="19"/>
      <c r="F116" s="19"/>
      <c r="G116" s="19"/>
      <c r="H116" s="19"/>
      <c r="I116" s="19"/>
      <c r="J116" s="19"/>
      <c r="K116" s="19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63" s="2" customFormat="1" ht="16.5" customHeight="1" x14ac:dyDescent="0.2">
      <c r="A117" s="17"/>
      <c r="B117" s="18"/>
      <c r="C117" s="19"/>
      <c r="D117" s="19"/>
      <c r="E117" s="179" t="e">
        <f>E7</f>
        <v>#REF!</v>
      </c>
      <c r="F117" s="180"/>
      <c r="G117" s="180"/>
      <c r="H117" s="180"/>
      <c r="I117" s="19"/>
      <c r="J117" s="19"/>
      <c r="K117" s="19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63" s="2" customFormat="1" ht="12" customHeight="1" x14ac:dyDescent="0.2">
      <c r="A118" s="17"/>
      <c r="B118" s="18"/>
      <c r="C118" s="14" t="s">
        <v>47</v>
      </c>
      <c r="D118" s="19"/>
      <c r="E118" s="19"/>
      <c r="F118" s="19"/>
      <c r="G118" s="19"/>
      <c r="H118" s="19"/>
      <c r="I118" s="19"/>
      <c r="J118" s="19"/>
      <c r="K118" s="19"/>
      <c r="L118" s="2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pans="1:63" s="2" customFormat="1" ht="16.5" customHeight="1" x14ac:dyDescent="0.2">
      <c r="A119" s="17"/>
      <c r="B119" s="18"/>
      <c r="C119" s="19"/>
      <c r="D119" s="19"/>
      <c r="E119" s="170" t="str">
        <f>E9</f>
        <v xml:space="preserve">SO03.101 - Komunikace </v>
      </c>
      <c r="F119" s="181"/>
      <c r="G119" s="181"/>
      <c r="H119" s="181"/>
      <c r="I119" s="19"/>
      <c r="J119" s="19"/>
      <c r="K119" s="19"/>
      <c r="L119" s="2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pans="1:63" s="2" customFormat="1" ht="6.95" customHeight="1" x14ac:dyDescent="0.2">
      <c r="A120" s="17"/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63" s="2" customFormat="1" ht="12" customHeight="1" x14ac:dyDescent="0.2">
      <c r="A121" s="17"/>
      <c r="B121" s="18"/>
      <c r="C121" s="14" t="s">
        <v>7</v>
      </c>
      <c r="D121" s="19"/>
      <c r="E121" s="19"/>
      <c r="F121" s="13" t="str">
        <f>F12</f>
        <v>Pokřikov</v>
      </c>
      <c r="G121" s="19"/>
      <c r="H121" s="19"/>
      <c r="I121" s="14" t="s">
        <v>9</v>
      </c>
      <c r="J121" s="26" t="e">
        <f>IF(J12="","",J12)</f>
        <v>#REF!</v>
      </c>
      <c r="K121" s="19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63" s="2" customFormat="1" ht="6.95" customHeight="1" x14ac:dyDescent="0.2">
      <c r="A122" s="17"/>
      <c r="B122" s="18"/>
      <c r="C122" s="19"/>
      <c r="D122" s="19"/>
      <c r="E122" s="19"/>
      <c r="F122" s="19"/>
      <c r="G122" s="19"/>
      <c r="H122" s="19"/>
      <c r="I122" s="19"/>
      <c r="J122" s="19"/>
      <c r="K122" s="19"/>
      <c r="L122" s="21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pans="1:63" s="2" customFormat="1" ht="15.2" customHeight="1" x14ac:dyDescent="0.2">
      <c r="A123" s="17"/>
      <c r="B123" s="18"/>
      <c r="C123" s="14" t="s">
        <v>10</v>
      </c>
      <c r="D123" s="19"/>
      <c r="E123" s="19"/>
      <c r="F123" s="13" t="e">
        <f>E15</f>
        <v>#REF!</v>
      </c>
      <c r="G123" s="19"/>
      <c r="H123" s="19"/>
      <c r="I123" s="14" t="s">
        <v>14</v>
      </c>
      <c r="J123" s="16" t="e">
        <f>E21</f>
        <v>#REF!</v>
      </c>
      <c r="K123" s="19"/>
      <c r="L123" s="21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spans="1:63" s="2" customFormat="1" ht="15.2" customHeight="1" x14ac:dyDescent="0.2">
      <c r="A124" s="17"/>
      <c r="B124" s="18"/>
      <c r="C124" s="14" t="s">
        <v>13</v>
      </c>
      <c r="D124" s="19"/>
      <c r="E124" s="19"/>
      <c r="F124" s="13" t="e">
        <f>IF(E18="","",E18)</f>
        <v>#REF!</v>
      </c>
      <c r="G124" s="19"/>
      <c r="H124" s="19"/>
      <c r="I124" s="14" t="s">
        <v>16</v>
      </c>
      <c r="J124" s="16" t="str">
        <f>E24</f>
        <v xml:space="preserve">Tichovský </v>
      </c>
      <c r="K124" s="19"/>
      <c r="L124" s="21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</row>
    <row r="125" spans="1:63" s="2" customFormat="1" ht="10.35" customHeight="1" x14ac:dyDescent="0.2">
      <c r="A125" s="17"/>
      <c r="B125" s="18"/>
      <c r="C125" s="19"/>
      <c r="D125" s="19"/>
      <c r="E125" s="19"/>
      <c r="F125" s="19"/>
      <c r="G125" s="19"/>
      <c r="H125" s="19"/>
      <c r="I125" s="19"/>
      <c r="J125" s="19"/>
      <c r="K125" s="19"/>
      <c r="L125" s="21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</row>
    <row r="126" spans="1:63" s="6" customFormat="1" ht="29.25" customHeight="1" x14ac:dyDescent="0.2">
      <c r="A126" s="87"/>
      <c r="B126" s="88"/>
      <c r="C126" s="89" t="s">
        <v>66</v>
      </c>
      <c r="D126" s="90" t="s">
        <v>40</v>
      </c>
      <c r="E126" s="90" t="s">
        <v>38</v>
      </c>
      <c r="F126" s="90" t="s">
        <v>39</v>
      </c>
      <c r="G126" s="90" t="s">
        <v>67</v>
      </c>
      <c r="H126" s="90" t="s">
        <v>68</v>
      </c>
      <c r="I126" s="90" t="s">
        <v>69</v>
      </c>
      <c r="J126" s="91" t="s">
        <v>51</v>
      </c>
      <c r="K126" s="92" t="s">
        <v>70</v>
      </c>
      <c r="L126" s="93"/>
      <c r="M126" s="29" t="s">
        <v>0</v>
      </c>
      <c r="N126" s="30" t="s">
        <v>23</v>
      </c>
      <c r="O126" s="30" t="s">
        <v>71</v>
      </c>
      <c r="P126" s="30" t="s">
        <v>72</v>
      </c>
      <c r="Q126" s="30" t="s">
        <v>73</v>
      </c>
      <c r="R126" s="30" t="s">
        <v>74</v>
      </c>
      <c r="S126" s="30" t="s">
        <v>75</v>
      </c>
      <c r="T126" s="31" t="s">
        <v>76</v>
      </c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</row>
    <row r="127" spans="1:63" s="2" customFormat="1" ht="22.9" customHeight="1" x14ac:dyDescent="0.25">
      <c r="A127" s="17"/>
      <c r="B127" s="18"/>
      <c r="C127" s="34" t="s">
        <v>77</v>
      </c>
      <c r="D127" s="19"/>
      <c r="E127" s="19"/>
      <c r="F127" s="19"/>
      <c r="G127" s="19"/>
      <c r="H127" s="19"/>
      <c r="I127" s="19"/>
      <c r="J127" s="94">
        <f>BK127</f>
        <v>0</v>
      </c>
      <c r="K127" s="19"/>
      <c r="L127" s="20"/>
      <c r="M127" s="32"/>
      <c r="N127" s="95"/>
      <c r="O127" s="33"/>
      <c r="P127" s="96">
        <f>P128+P370</f>
        <v>0</v>
      </c>
      <c r="Q127" s="33"/>
      <c r="R127" s="96">
        <f>R128+R370</f>
        <v>4028.8142484099999</v>
      </c>
      <c r="S127" s="33"/>
      <c r="T127" s="97">
        <f>T128+T370</f>
        <v>2983.8800000000006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T127" s="10" t="s">
        <v>41</v>
      </c>
      <c r="AU127" s="10" t="s">
        <v>53</v>
      </c>
      <c r="BK127" s="98">
        <f>BK128+BK370</f>
        <v>0</v>
      </c>
    </row>
    <row r="128" spans="1:63" s="7" customFormat="1" ht="25.9" customHeight="1" x14ac:dyDescent="0.2">
      <c r="B128" s="99"/>
      <c r="C128" s="100"/>
      <c r="D128" s="101" t="s">
        <v>41</v>
      </c>
      <c r="E128" s="102" t="s">
        <v>78</v>
      </c>
      <c r="F128" s="102" t="s">
        <v>79</v>
      </c>
      <c r="G128" s="100"/>
      <c r="H128" s="100"/>
      <c r="I128" s="103"/>
      <c r="J128" s="104">
        <f>BK128</f>
        <v>0</v>
      </c>
      <c r="K128" s="100"/>
      <c r="L128" s="105"/>
      <c r="M128" s="106"/>
      <c r="N128" s="107"/>
      <c r="O128" s="107"/>
      <c r="P128" s="108">
        <f>P129+P199+P250+P285+P289+P326+P356+P367</f>
        <v>0</v>
      </c>
      <c r="Q128" s="107"/>
      <c r="R128" s="108">
        <f>R129+R199+R250+R285+R289+R326+R356+R367</f>
        <v>4028.4547972099999</v>
      </c>
      <c r="S128" s="107"/>
      <c r="T128" s="109">
        <f>T129+T199+T250+T285+T289+T326+T356+T367</f>
        <v>2983.8800000000006</v>
      </c>
      <c r="AR128" s="110" t="s">
        <v>43</v>
      </c>
      <c r="AT128" s="111" t="s">
        <v>41</v>
      </c>
      <c r="AU128" s="111" t="s">
        <v>42</v>
      </c>
      <c r="AY128" s="110" t="s">
        <v>80</v>
      </c>
      <c r="BK128" s="112">
        <f>BK129+BK199+BK250+BK285+BK289+BK326+BK356+BK367</f>
        <v>0</v>
      </c>
    </row>
    <row r="129" spans="1:65" s="7" customFormat="1" ht="22.9" customHeight="1" x14ac:dyDescent="0.2">
      <c r="B129" s="99"/>
      <c r="C129" s="100"/>
      <c r="D129" s="101" t="s">
        <v>41</v>
      </c>
      <c r="E129" s="113" t="s">
        <v>43</v>
      </c>
      <c r="F129" s="113" t="s">
        <v>81</v>
      </c>
      <c r="G129" s="100"/>
      <c r="H129" s="100"/>
      <c r="I129" s="103"/>
      <c r="J129" s="114">
        <f>BK129</f>
        <v>0</v>
      </c>
      <c r="K129" s="100"/>
      <c r="L129" s="105"/>
      <c r="M129" s="106"/>
      <c r="N129" s="107"/>
      <c r="O129" s="107"/>
      <c r="P129" s="108">
        <f>SUM(P130:P198)</f>
        <v>0</v>
      </c>
      <c r="Q129" s="107"/>
      <c r="R129" s="108">
        <f>SUM(R130:R198)</f>
        <v>1265.2750000000001</v>
      </c>
      <c r="S129" s="107"/>
      <c r="T129" s="109">
        <f>SUM(T130:T198)</f>
        <v>2767.5200000000004</v>
      </c>
      <c r="AR129" s="110" t="s">
        <v>43</v>
      </c>
      <c r="AT129" s="111" t="s">
        <v>41</v>
      </c>
      <c r="AU129" s="111" t="s">
        <v>43</v>
      </c>
      <c r="AY129" s="110" t="s">
        <v>80</v>
      </c>
      <c r="BK129" s="112">
        <f>SUM(BK130:BK198)</f>
        <v>0</v>
      </c>
    </row>
    <row r="130" spans="1:65" s="2" customFormat="1" ht="24.2" customHeight="1" x14ac:dyDescent="0.2">
      <c r="A130" s="17"/>
      <c r="B130" s="18"/>
      <c r="C130" s="115" t="s">
        <v>82</v>
      </c>
      <c r="D130" s="115" t="s">
        <v>83</v>
      </c>
      <c r="E130" s="116" t="s">
        <v>84</v>
      </c>
      <c r="F130" s="117" t="s">
        <v>85</v>
      </c>
      <c r="G130" s="118" t="s">
        <v>86</v>
      </c>
      <c r="H130" s="119">
        <v>6918.8</v>
      </c>
      <c r="I130" s="120"/>
      <c r="J130" s="121">
        <f>ROUND(I130*H130,2)</f>
        <v>0</v>
      </c>
      <c r="K130" s="122"/>
      <c r="L130" s="20"/>
      <c r="M130" s="123" t="s">
        <v>0</v>
      </c>
      <c r="N130" s="124" t="s">
        <v>24</v>
      </c>
      <c r="O130" s="27"/>
      <c r="P130" s="125">
        <f>O130*H130</f>
        <v>0</v>
      </c>
      <c r="Q130" s="125">
        <v>0</v>
      </c>
      <c r="R130" s="125">
        <f>Q130*H130</f>
        <v>0</v>
      </c>
      <c r="S130" s="125">
        <v>0.4</v>
      </c>
      <c r="T130" s="126">
        <f>S130*H130</f>
        <v>2767.5200000000004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27" t="s">
        <v>87</v>
      </c>
      <c r="AT130" s="127" t="s">
        <v>83</v>
      </c>
      <c r="AU130" s="127" t="s">
        <v>45</v>
      </c>
      <c r="AY130" s="10" t="s">
        <v>80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0" t="s">
        <v>43</v>
      </c>
      <c r="BK130" s="128">
        <f>ROUND(I130*H130,2)</f>
        <v>0</v>
      </c>
      <c r="BL130" s="10" t="s">
        <v>87</v>
      </c>
      <c r="BM130" s="127" t="s">
        <v>88</v>
      </c>
    </row>
    <row r="131" spans="1:65" s="2" customFormat="1" ht="39" x14ac:dyDescent="0.2">
      <c r="A131" s="17"/>
      <c r="B131" s="18"/>
      <c r="C131" s="19"/>
      <c r="D131" s="129" t="s">
        <v>89</v>
      </c>
      <c r="E131" s="19"/>
      <c r="F131" s="130" t="s">
        <v>90</v>
      </c>
      <c r="G131" s="19"/>
      <c r="H131" s="19"/>
      <c r="I131" s="131"/>
      <c r="J131" s="19"/>
      <c r="K131" s="19"/>
      <c r="L131" s="20"/>
      <c r="M131" s="132"/>
      <c r="N131" s="133"/>
      <c r="O131" s="27"/>
      <c r="P131" s="27"/>
      <c r="Q131" s="27"/>
      <c r="R131" s="27"/>
      <c r="S131" s="27"/>
      <c r="T131" s="28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T131" s="10" t="s">
        <v>89</v>
      </c>
      <c r="AU131" s="10" t="s">
        <v>45</v>
      </c>
    </row>
    <row r="132" spans="1:65" s="8" customFormat="1" ht="11.25" x14ac:dyDescent="0.2">
      <c r="B132" s="134"/>
      <c r="C132" s="135"/>
      <c r="D132" s="129" t="s">
        <v>91</v>
      </c>
      <c r="E132" s="136" t="s">
        <v>0</v>
      </c>
      <c r="F132" s="137" t="s">
        <v>92</v>
      </c>
      <c r="G132" s="135"/>
      <c r="H132" s="138">
        <v>6918.8</v>
      </c>
      <c r="I132" s="139"/>
      <c r="J132" s="135"/>
      <c r="K132" s="135"/>
      <c r="L132" s="140"/>
      <c r="M132" s="141"/>
      <c r="N132" s="142"/>
      <c r="O132" s="142"/>
      <c r="P132" s="142"/>
      <c r="Q132" s="142"/>
      <c r="R132" s="142"/>
      <c r="S132" s="142"/>
      <c r="T132" s="143"/>
      <c r="AT132" s="144" t="s">
        <v>91</v>
      </c>
      <c r="AU132" s="144" t="s">
        <v>45</v>
      </c>
      <c r="AV132" s="8" t="s">
        <v>45</v>
      </c>
      <c r="AW132" s="8" t="s">
        <v>15</v>
      </c>
      <c r="AX132" s="8" t="s">
        <v>43</v>
      </c>
      <c r="AY132" s="144" t="s">
        <v>80</v>
      </c>
    </row>
    <row r="133" spans="1:65" s="2" customFormat="1" ht="21.75" customHeight="1" x14ac:dyDescent="0.2">
      <c r="A133" s="17"/>
      <c r="B133" s="18"/>
      <c r="C133" s="115" t="s">
        <v>93</v>
      </c>
      <c r="D133" s="115" t="s">
        <v>83</v>
      </c>
      <c r="E133" s="116" t="s">
        <v>94</v>
      </c>
      <c r="F133" s="117" t="s">
        <v>95</v>
      </c>
      <c r="G133" s="118" t="s">
        <v>96</v>
      </c>
      <c r="H133" s="119">
        <v>593.10599999999999</v>
      </c>
      <c r="I133" s="120"/>
      <c r="J133" s="121">
        <f>ROUND(I133*H133,2)</f>
        <v>0</v>
      </c>
      <c r="K133" s="122"/>
      <c r="L133" s="20"/>
      <c r="M133" s="123" t="s">
        <v>0</v>
      </c>
      <c r="N133" s="124" t="s">
        <v>24</v>
      </c>
      <c r="O133" s="27"/>
      <c r="P133" s="125">
        <f>O133*H133</f>
        <v>0</v>
      </c>
      <c r="Q133" s="125">
        <v>0</v>
      </c>
      <c r="R133" s="125">
        <f>Q133*H133</f>
        <v>0</v>
      </c>
      <c r="S133" s="125">
        <v>0</v>
      </c>
      <c r="T133" s="126">
        <f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27" t="s">
        <v>87</v>
      </c>
      <c r="AT133" s="127" t="s">
        <v>83</v>
      </c>
      <c r="AU133" s="127" t="s">
        <v>45</v>
      </c>
      <c r="AY133" s="10" t="s">
        <v>80</v>
      </c>
      <c r="BE133" s="128">
        <f>IF(N133="základní",J133,0)</f>
        <v>0</v>
      </c>
      <c r="BF133" s="128">
        <f>IF(N133="snížená",J133,0)</f>
        <v>0</v>
      </c>
      <c r="BG133" s="128">
        <f>IF(N133="zákl. přenesená",J133,0)</f>
        <v>0</v>
      </c>
      <c r="BH133" s="128">
        <f>IF(N133="sníž. přenesená",J133,0)</f>
        <v>0</v>
      </c>
      <c r="BI133" s="128">
        <f>IF(N133="nulová",J133,0)</f>
        <v>0</v>
      </c>
      <c r="BJ133" s="10" t="s">
        <v>43</v>
      </c>
      <c r="BK133" s="128">
        <f>ROUND(I133*H133,2)</f>
        <v>0</v>
      </c>
      <c r="BL133" s="10" t="s">
        <v>87</v>
      </c>
      <c r="BM133" s="127" t="s">
        <v>97</v>
      </c>
    </row>
    <row r="134" spans="1:65" s="2" customFormat="1" ht="29.25" x14ac:dyDescent="0.2">
      <c r="A134" s="17"/>
      <c r="B134" s="18"/>
      <c r="C134" s="19"/>
      <c r="D134" s="129" t="s">
        <v>89</v>
      </c>
      <c r="E134" s="19"/>
      <c r="F134" s="130" t="s">
        <v>98</v>
      </c>
      <c r="G134" s="19"/>
      <c r="H134" s="19"/>
      <c r="I134" s="131"/>
      <c r="J134" s="19"/>
      <c r="K134" s="19"/>
      <c r="L134" s="20"/>
      <c r="M134" s="132"/>
      <c r="N134" s="133"/>
      <c r="O134" s="27"/>
      <c r="P134" s="27"/>
      <c r="Q134" s="27"/>
      <c r="R134" s="27"/>
      <c r="S134" s="27"/>
      <c r="T134" s="28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T134" s="10" t="s">
        <v>89</v>
      </c>
      <c r="AU134" s="10" t="s">
        <v>45</v>
      </c>
    </row>
    <row r="135" spans="1:65" s="8" customFormat="1" ht="11.25" x14ac:dyDescent="0.2">
      <c r="B135" s="134"/>
      <c r="C135" s="135"/>
      <c r="D135" s="129" t="s">
        <v>91</v>
      </c>
      <c r="E135" s="136" t="s">
        <v>0</v>
      </c>
      <c r="F135" s="137" t="s">
        <v>99</v>
      </c>
      <c r="G135" s="135"/>
      <c r="H135" s="138">
        <v>593.04</v>
      </c>
      <c r="I135" s="139"/>
      <c r="J135" s="135"/>
      <c r="K135" s="135"/>
      <c r="L135" s="140"/>
      <c r="M135" s="141"/>
      <c r="N135" s="142"/>
      <c r="O135" s="142"/>
      <c r="P135" s="142"/>
      <c r="Q135" s="142"/>
      <c r="R135" s="142"/>
      <c r="S135" s="142"/>
      <c r="T135" s="143"/>
      <c r="AT135" s="144" t="s">
        <v>91</v>
      </c>
      <c r="AU135" s="144" t="s">
        <v>45</v>
      </c>
      <c r="AV135" s="8" t="s">
        <v>45</v>
      </c>
      <c r="AW135" s="8" t="s">
        <v>15</v>
      </c>
      <c r="AX135" s="8" t="s">
        <v>42</v>
      </c>
      <c r="AY135" s="144" t="s">
        <v>80</v>
      </c>
    </row>
    <row r="136" spans="1:65" s="8" customFormat="1" ht="11.25" x14ac:dyDescent="0.2">
      <c r="B136" s="134"/>
      <c r="C136" s="135"/>
      <c r="D136" s="129" t="s">
        <v>91</v>
      </c>
      <c r="E136" s="136" t="s">
        <v>0</v>
      </c>
      <c r="F136" s="137" t="s">
        <v>100</v>
      </c>
      <c r="G136" s="135"/>
      <c r="H136" s="138">
        <v>6.6000000000000003E-2</v>
      </c>
      <c r="I136" s="139"/>
      <c r="J136" s="135"/>
      <c r="K136" s="135"/>
      <c r="L136" s="140"/>
      <c r="M136" s="141"/>
      <c r="N136" s="142"/>
      <c r="O136" s="142"/>
      <c r="P136" s="142"/>
      <c r="Q136" s="142"/>
      <c r="R136" s="142"/>
      <c r="S136" s="142"/>
      <c r="T136" s="143"/>
      <c r="AT136" s="144" t="s">
        <v>91</v>
      </c>
      <c r="AU136" s="144" t="s">
        <v>45</v>
      </c>
      <c r="AV136" s="8" t="s">
        <v>45</v>
      </c>
      <c r="AW136" s="8" t="s">
        <v>15</v>
      </c>
      <c r="AX136" s="8" t="s">
        <v>42</v>
      </c>
      <c r="AY136" s="144" t="s">
        <v>80</v>
      </c>
    </row>
    <row r="137" spans="1:65" s="9" customFormat="1" ht="11.25" x14ac:dyDescent="0.2">
      <c r="B137" s="145"/>
      <c r="C137" s="146"/>
      <c r="D137" s="129" t="s">
        <v>91</v>
      </c>
      <c r="E137" s="147" t="s">
        <v>0</v>
      </c>
      <c r="F137" s="148" t="s">
        <v>101</v>
      </c>
      <c r="G137" s="146"/>
      <c r="H137" s="149">
        <v>593.10599999999999</v>
      </c>
      <c r="I137" s="150"/>
      <c r="J137" s="146"/>
      <c r="K137" s="146"/>
      <c r="L137" s="151"/>
      <c r="M137" s="152"/>
      <c r="N137" s="153"/>
      <c r="O137" s="153"/>
      <c r="P137" s="153"/>
      <c r="Q137" s="153"/>
      <c r="R137" s="153"/>
      <c r="S137" s="153"/>
      <c r="T137" s="154"/>
      <c r="AT137" s="155" t="s">
        <v>91</v>
      </c>
      <c r="AU137" s="155" t="s">
        <v>45</v>
      </c>
      <c r="AV137" s="9" t="s">
        <v>87</v>
      </c>
      <c r="AW137" s="9" t="s">
        <v>15</v>
      </c>
      <c r="AX137" s="9" t="s">
        <v>43</v>
      </c>
      <c r="AY137" s="155" t="s">
        <v>80</v>
      </c>
    </row>
    <row r="138" spans="1:65" s="2" customFormat="1" ht="24.2" customHeight="1" x14ac:dyDescent="0.2">
      <c r="A138" s="17"/>
      <c r="B138" s="18"/>
      <c r="C138" s="115" t="s">
        <v>102</v>
      </c>
      <c r="D138" s="115" t="s">
        <v>83</v>
      </c>
      <c r="E138" s="116" t="s">
        <v>103</v>
      </c>
      <c r="F138" s="117" t="s">
        <v>104</v>
      </c>
      <c r="G138" s="118" t="s">
        <v>96</v>
      </c>
      <c r="H138" s="119">
        <v>3254.7269999999999</v>
      </c>
      <c r="I138" s="120"/>
      <c r="J138" s="121">
        <f>ROUND(I138*H138,2)</f>
        <v>0</v>
      </c>
      <c r="K138" s="122"/>
      <c r="L138" s="20"/>
      <c r="M138" s="123" t="s">
        <v>0</v>
      </c>
      <c r="N138" s="124" t="s">
        <v>24</v>
      </c>
      <c r="O138" s="27"/>
      <c r="P138" s="125">
        <f>O138*H138</f>
        <v>0</v>
      </c>
      <c r="Q138" s="125">
        <v>0</v>
      </c>
      <c r="R138" s="125">
        <f>Q138*H138</f>
        <v>0</v>
      </c>
      <c r="S138" s="125">
        <v>0</v>
      </c>
      <c r="T138" s="126">
        <f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27" t="s">
        <v>87</v>
      </c>
      <c r="AT138" s="127" t="s">
        <v>83</v>
      </c>
      <c r="AU138" s="127" t="s">
        <v>45</v>
      </c>
      <c r="AY138" s="10" t="s">
        <v>80</v>
      </c>
      <c r="BE138" s="128">
        <f>IF(N138="základní",J138,0)</f>
        <v>0</v>
      </c>
      <c r="BF138" s="128">
        <f>IF(N138="snížená",J138,0)</f>
        <v>0</v>
      </c>
      <c r="BG138" s="128">
        <f>IF(N138="zákl. přenesená",J138,0)</f>
        <v>0</v>
      </c>
      <c r="BH138" s="128">
        <f>IF(N138="sníž. přenesená",J138,0)</f>
        <v>0</v>
      </c>
      <c r="BI138" s="128">
        <f>IF(N138="nulová",J138,0)</f>
        <v>0</v>
      </c>
      <c r="BJ138" s="10" t="s">
        <v>43</v>
      </c>
      <c r="BK138" s="128">
        <f>ROUND(I138*H138,2)</f>
        <v>0</v>
      </c>
      <c r="BL138" s="10" t="s">
        <v>87</v>
      </c>
      <c r="BM138" s="127" t="s">
        <v>105</v>
      </c>
    </row>
    <row r="139" spans="1:65" s="2" customFormat="1" ht="39" x14ac:dyDescent="0.2">
      <c r="A139" s="17"/>
      <c r="B139" s="18"/>
      <c r="C139" s="19"/>
      <c r="D139" s="129" t="s">
        <v>89</v>
      </c>
      <c r="E139" s="19"/>
      <c r="F139" s="130" t="s">
        <v>106</v>
      </c>
      <c r="G139" s="19"/>
      <c r="H139" s="19"/>
      <c r="I139" s="131"/>
      <c r="J139" s="19"/>
      <c r="K139" s="19"/>
      <c r="L139" s="20"/>
      <c r="M139" s="132"/>
      <c r="N139" s="133"/>
      <c r="O139" s="27"/>
      <c r="P139" s="27"/>
      <c r="Q139" s="27"/>
      <c r="R139" s="27"/>
      <c r="S139" s="27"/>
      <c r="T139" s="28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T139" s="10" t="s">
        <v>89</v>
      </c>
      <c r="AU139" s="10" t="s">
        <v>45</v>
      </c>
    </row>
    <row r="140" spans="1:65" s="8" customFormat="1" ht="11.25" x14ac:dyDescent="0.2">
      <c r="B140" s="134"/>
      <c r="C140" s="135"/>
      <c r="D140" s="129" t="s">
        <v>91</v>
      </c>
      <c r="E140" s="136" t="s">
        <v>0</v>
      </c>
      <c r="F140" s="137" t="s">
        <v>107</v>
      </c>
      <c r="G140" s="135"/>
      <c r="H140" s="138">
        <v>3113.46</v>
      </c>
      <c r="I140" s="139"/>
      <c r="J140" s="135"/>
      <c r="K140" s="135"/>
      <c r="L140" s="140"/>
      <c r="M140" s="141"/>
      <c r="N140" s="142"/>
      <c r="O140" s="142"/>
      <c r="P140" s="142"/>
      <c r="Q140" s="142"/>
      <c r="R140" s="142"/>
      <c r="S140" s="142"/>
      <c r="T140" s="143"/>
      <c r="AT140" s="144" t="s">
        <v>91</v>
      </c>
      <c r="AU140" s="144" t="s">
        <v>45</v>
      </c>
      <c r="AV140" s="8" t="s">
        <v>45</v>
      </c>
      <c r="AW140" s="8" t="s">
        <v>15</v>
      </c>
      <c r="AX140" s="8" t="s">
        <v>42</v>
      </c>
      <c r="AY140" s="144" t="s">
        <v>80</v>
      </c>
    </row>
    <row r="141" spans="1:65" s="8" customFormat="1" ht="33.75" x14ac:dyDescent="0.2">
      <c r="B141" s="134"/>
      <c r="C141" s="135"/>
      <c r="D141" s="129" t="s">
        <v>91</v>
      </c>
      <c r="E141" s="136" t="s">
        <v>0</v>
      </c>
      <c r="F141" s="137" t="s">
        <v>108</v>
      </c>
      <c r="G141" s="135"/>
      <c r="H141" s="138">
        <v>41.331000000000003</v>
      </c>
      <c r="I141" s="139"/>
      <c r="J141" s="135"/>
      <c r="K141" s="135"/>
      <c r="L141" s="140"/>
      <c r="M141" s="141"/>
      <c r="N141" s="142"/>
      <c r="O141" s="142"/>
      <c r="P141" s="142"/>
      <c r="Q141" s="142"/>
      <c r="R141" s="142"/>
      <c r="S141" s="142"/>
      <c r="T141" s="143"/>
      <c r="AT141" s="144" t="s">
        <v>91</v>
      </c>
      <c r="AU141" s="144" t="s">
        <v>45</v>
      </c>
      <c r="AV141" s="8" t="s">
        <v>45</v>
      </c>
      <c r="AW141" s="8" t="s">
        <v>15</v>
      </c>
      <c r="AX141" s="8" t="s">
        <v>42</v>
      </c>
      <c r="AY141" s="144" t="s">
        <v>80</v>
      </c>
    </row>
    <row r="142" spans="1:65" s="8" customFormat="1" ht="22.5" x14ac:dyDescent="0.2">
      <c r="B142" s="134"/>
      <c r="C142" s="135"/>
      <c r="D142" s="129" t="s">
        <v>91</v>
      </c>
      <c r="E142" s="136" t="s">
        <v>0</v>
      </c>
      <c r="F142" s="137" t="s">
        <v>109</v>
      </c>
      <c r="G142" s="135"/>
      <c r="H142" s="138">
        <v>99.936000000000007</v>
      </c>
      <c r="I142" s="139"/>
      <c r="J142" s="135"/>
      <c r="K142" s="135"/>
      <c r="L142" s="140"/>
      <c r="M142" s="141"/>
      <c r="N142" s="142"/>
      <c r="O142" s="142"/>
      <c r="P142" s="142"/>
      <c r="Q142" s="142"/>
      <c r="R142" s="142"/>
      <c r="S142" s="142"/>
      <c r="T142" s="143"/>
      <c r="AT142" s="144" t="s">
        <v>91</v>
      </c>
      <c r="AU142" s="144" t="s">
        <v>45</v>
      </c>
      <c r="AV142" s="8" t="s">
        <v>45</v>
      </c>
      <c r="AW142" s="8" t="s">
        <v>15</v>
      </c>
      <c r="AX142" s="8" t="s">
        <v>42</v>
      </c>
      <c r="AY142" s="144" t="s">
        <v>80</v>
      </c>
    </row>
    <row r="143" spans="1:65" s="9" customFormat="1" ht="11.25" x14ac:dyDescent="0.2">
      <c r="B143" s="145"/>
      <c r="C143" s="146"/>
      <c r="D143" s="129" t="s">
        <v>91</v>
      </c>
      <c r="E143" s="147" t="s">
        <v>0</v>
      </c>
      <c r="F143" s="148" t="s">
        <v>101</v>
      </c>
      <c r="G143" s="146"/>
      <c r="H143" s="149">
        <v>3254.7270000000003</v>
      </c>
      <c r="I143" s="150"/>
      <c r="J143" s="146"/>
      <c r="K143" s="146"/>
      <c r="L143" s="151"/>
      <c r="M143" s="152"/>
      <c r="N143" s="153"/>
      <c r="O143" s="153"/>
      <c r="P143" s="153"/>
      <c r="Q143" s="153"/>
      <c r="R143" s="153"/>
      <c r="S143" s="153"/>
      <c r="T143" s="154"/>
      <c r="AT143" s="155" t="s">
        <v>91</v>
      </c>
      <c r="AU143" s="155" t="s">
        <v>45</v>
      </c>
      <c r="AV143" s="9" t="s">
        <v>87</v>
      </c>
      <c r="AW143" s="9" t="s">
        <v>15</v>
      </c>
      <c r="AX143" s="9" t="s">
        <v>43</v>
      </c>
      <c r="AY143" s="155" t="s">
        <v>80</v>
      </c>
    </row>
    <row r="144" spans="1:65" s="2" customFormat="1" ht="24.2" customHeight="1" x14ac:dyDescent="0.2">
      <c r="A144" s="17"/>
      <c r="B144" s="18"/>
      <c r="C144" s="115" t="s">
        <v>110</v>
      </c>
      <c r="D144" s="115" t="s">
        <v>83</v>
      </c>
      <c r="E144" s="116" t="s">
        <v>111</v>
      </c>
      <c r="F144" s="117" t="s">
        <v>112</v>
      </c>
      <c r="G144" s="118" t="s">
        <v>96</v>
      </c>
      <c r="H144" s="119">
        <v>3254.7269999999999</v>
      </c>
      <c r="I144" s="120"/>
      <c r="J144" s="121">
        <f>ROUND(I144*H144,2)</f>
        <v>0</v>
      </c>
      <c r="K144" s="122"/>
      <c r="L144" s="20"/>
      <c r="M144" s="123" t="s">
        <v>0</v>
      </c>
      <c r="N144" s="124" t="s">
        <v>24</v>
      </c>
      <c r="O144" s="27"/>
      <c r="P144" s="125">
        <f>O144*H144</f>
        <v>0</v>
      </c>
      <c r="Q144" s="125">
        <v>0</v>
      </c>
      <c r="R144" s="125">
        <f>Q144*H144</f>
        <v>0</v>
      </c>
      <c r="S144" s="125">
        <v>0</v>
      </c>
      <c r="T144" s="126">
        <f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27" t="s">
        <v>87</v>
      </c>
      <c r="AT144" s="127" t="s">
        <v>83</v>
      </c>
      <c r="AU144" s="127" t="s">
        <v>45</v>
      </c>
      <c r="AY144" s="10" t="s">
        <v>80</v>
      </c>
      <c r="BE144" s="128">
        <f>IF(N144="základní",J144,0)</f>
        <v>0</v>
      </c>
      <c r="BF144" s="128">
        <f>IF(N144="snížená",J144,0)</f>
        <v>0</v>
      </c>
      <c r="BG144" s="128">
        <f>IF(N144="zákl. přenesená",J144,0)</f>
        <v>0</v>
      </c>
      <c r="BH144" s="128">
        <f>IF(N144="sníž. přenesená",J144,0)</f>
        <v>0</v>
      </c>
      <c r="BI144" s="128">
        <f>IF(N144="nulová",J144,0)</f>
        <v>0</v>
      </c>
      <c r="BJ144" s="10" t="s">
        <v>43</v>
      </c>
      <c r="BK144" s="128">
        <f>ROUND(I144*H144,2)</f>
        <v>0</v>
      </c>
      <c r="BL144" s="10" t="s">
        <v>87</v>
      </c>
      <c r="BM144" s="127" t="s">
        <v>113</v>
      </c>
    </row>
    <row r="145" spans="1:65" s="2" customFormat="1" ht="39" x14ac:dyDescent="0.2">
      <c r="A145" s="17"/>
      <c r="B145" s="18"/>
      <c r="C145" s="19"/>
      <c r="D145" s="129" t="s">
        <v>89</v>
      </c>
      <c r="E145" s="19"/>
      <c r="F145" s="130" t="s">
        <v>114</v>
      </c>
      <c r="G145" s="19"/>
      <c r="H145" s="19"/>
      <c r="I145" s="131"/>
      <c r="J145" s="19"/>
      <c r="K145" s="19"/>
      <c r="L145" s="20"/>
      <c r="M145" s="132"/>
      <c r="N145" s="133"/>
      <c r="O145" s="27"/>
      <c r="P145" s="27"/>
      <c r="Q145" s="27"/>
      <c r="R145" s="27"/>
      <c r="S145" s="27"/>
      <c r="T145" s="28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T145" s="10" t="s">
        <v>89</v>
      </c>
      <c r="AU145" s="10" t="s">
        <v>45</v>
      </c>
    </row>
    <row r="146" spans="1:65" s="8" customFormat="1" ht="11.25" x14ac:dyDescent="0.2">
      <c r="B146" s="134"/>
      <c r="C146" s="135"/>
      <c r="D146" s="129" t="s">
        <v>91</v>
      </c>
      <c r="E146" s="136" t="s">
        <v>0</v>
      </c>
      <c r="F146" s="137" t="s">
        <v>115</v>
      </c>
      <c r="G146" s="135"/>
      <c r="H146" s="138">
        <v>3254.7269999999999</v>
      </c>
      <c r="I146" s="139"/>
      <c r="J146" s="135"/>
      <c r="K146" s="135"/>
      <c r="L146" s="140"/>
      <c r="M146" s="141"/>
      <c r="N146" s="142"/>
      <c r="O146" s="142"/>
      <c r="P146" s="142"/>
      <c r="Q146" s="142"/>
      <c r="R146" s="142"/>
      <c r="S146" s="142"/>
      <c r="T146" s="143"/>
      <c r="AT146" s="144" t="s">
        <v>91</v>
      </c>
      <c r="AU146" s="144" t="s">
        <v>45</v>
      </c>
      <c r="AV146" s="8" t="s">
        <v>45</v>
      </c>
      <c r="AW146" s="8" t="s">
        <v>15</v>
      </c>
      <c r="AX146" s="8" t="s">
        <v>43</v>
      </c>
      <c r="AY146" s="144" t="s">
        <v>80</v>
      </c>
    </row>
    <row r="147" spans="1:65" s="2" customFormat="1" ht="33" customHeight="1" x14ac:dyDescent="0.2">
      <c r="A147" s="17"/>
      <c r="B147" s="18"/>
      <c r="C147" s="115" t="s">
        <v>116</v>
      </c>
      <c r="D147" s="115" t="s">
        <v>83</v>
      </c>
      <c r="E147" s="116" t="s">
        <v>117</v>
      </c>
      <c r="F147" s="117" t="s">
        <v>118</v>
      </c>
      <c r="G147" s="118" t="s">
        <v>96</v>
      </c>
      <c r="H147" s="119">
        <v>103.68</v>
      </c>
      <c r="I147" s="120"/>
      <c r="J147" s="121">
        <f>ROUND(I147*H147,2)</f>
        <v>0</v>
      </c>
      <c r="K147" s="122"/>
      <c r="L147" s="20"/>
      <c r="M147" s="123" t="s">
        <v>0</v>
      </c>
      <c r="N147" s="124" t="s">
        <v>24</v>
      </c>
      <c r="O147" s="27"/>
      <c r="P147" s="125">
        <f>O147*H147</f>
        <v>0</v>
      </c>
      <c r="Q147" s="125">
        <v>0</v>
      </c>
      <c r="R147" s="125">
        <f>Q147*H147</f>
        <v>0</v>
      </c>
      <c r="S147" s="125">
        <v>0</v>
      </c>
      <c r="T147" s="126">
        <f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27" t="s">
        <v>87</v>
      </c>
      <c r="AT147" s="127" t="s">
        <v>83</v>
      </c>
      <c r="AU147" s="127" t="s">
        <v>45</v>
      </c>
      <c r="AY147" s="10" t="s">
        <v>80</v>
      </c>
      <c r="BE147" s="128">
        <f>IF(N147="základní",J147,0)</f>
        <v>0</v>
      </c>
      <c r="BF147" s="128">
        <f>IF(N147="snížená",J147,0)</f>
        <v>0</v>
      </c>
      <c r="BG147" s="128">
        <f>IF(N147="zákl. přenesená",J147,0)</f>
        <v>0</v>
      </c>
      <c r="BH147" s="128">
        <f>IF(N147="sníž. přenesená",J147,0)</f>
        <v>0</v>
      </c>
      <c r="BI147" s="128">
        <f>IF(N147="nulová",J147,0)</f>
        <v>0</v>
      </c>
      <c r="BJ147" s="10" t="s">
        <v>43</v>
      </c>
      <c r="BK147" s="128">
        <f>ROUND(I147*H147,2)</f>
        <v>0</v>
      </c>
      <c r="BL147" s="10" t="s">
        <v>87</v>
      </c>
      <c r="BM147" s="127" t="s">
        <v>119</v>
      </c>
    </row>
    <row r="148" spans="1:65" s="2" customFormat="1" ht="29.25" x14ac:dyDescent="0.2">
      <c r="A148" s="17"/>
      <c r="B148" s="18"/>
      <c r="C148" s="19"/>
      <c r="D148" s="129" t="s">
        <v>89</v>
      </c>
      <c r="E148" s="19"/>
      <c r="F148" s="130" t="s">
        <v>120</v>
      </c>
      <c r="G148" s="19"/>
      <c r="H148" s="19"/>
      <c r="I148" s="131"/>
      <c r="J148" s="19"/>
      <c r="K148" s="19"/>
      <c r="L148" s="20"/>
      <c r="M148" s="132"/>
      <c r="N148" s="133"/>
      <c r="O148" s="27"/>
      <c r="P148" s="27"/>
      <c r="Q148" s="27"/>
      <c r="R148" s="27"/>
      <c r="S148" s="27"/>
      <c r="T148" s="28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T148" s="10" t="s">
        <v>89</v>
      </c>
      <c r="AU148" s="10" t="s">
        <v>45</v>
      </c>
    </row>
    <row r="149" spans="1:65" s="8" customFormat="1" ht="11.25" x14ac:dyDescent="0.2">
      <c r="B149" s="134"/>
      <c r="C149" s="135"/>
      <c r="D149" s="129" t="s">
        <v>91</v>
      </c>
      <c r="E149" s="136" t="s">
        <v>0</v>
      </c>
      <c r="F149" s="137" t="s">
        <v>121</v>
      </c>
      <c r="G149" s="135"/>
      <c r="H149" s="138">
        <v>103.68</v>
      </c>
      <c r="I149" s="139"/>
      <c r="J149" s="135"/>
      <c r="K149" s="135"/>
      <c r="L149" s="140"/>
      <c r="M149" s="141"/>
      <c r="N149" s="142"/>
      <c r="O149" s="142"/>
      <c r="P149" s="142"/>
      <c r="Q149" s="142"/>
      <c r="R149" s="142"/>
      <c r="S149" s="142"/>
      <c r="T149" s="143"/>
      <c r="AT149" s="144" t="s">
        <v>91</v>
      </c>
      <c r="AU149" s="144" t="s">
        <v>45</v>
      </c>
      <c r="AV149" s="8" t="s">
        <v>45</v>
      </c>
      <c r="AW149" s="8" t="s">
        <v>15</v>
      </c>
      <c r="AX149" s="8" t="s">
        <v>43</v>
      </c>
      <c r="AY149" s="144" t="s">
        <v>80</v>
      </c>
    </row>
    <row r="150" spans="1:65" s="2" customFormat="1" ht="24.2" customHeight="1" x14ac:dyDescent="0.2">
      <c r="A150" s="17"/>
      <c r="B150" s="18"/>
      <c r="C150" s="115" t="s">
        <v>122</v>
      </c>
      <c r="D150" s="115" t="s">
        <v>83</v>
      </c>
      <c r="E150" s="116" t="s">
        <v>123</v>
      </c>
      <c r="F150" s="117" t="s">
        <v>124</v>
      </c>
      <c r="G150" s="118" t="s">
        <v>125</v>
      </c>
      <c r="H150" s="119">
        <v>1764.5</v>
      </c>
      <c r="I150" s="120"/>
      <c r="J150" s="121">
        <f>ROUND(I150*H150,2)</f>
        <v>0</v>
      </c>
      <c r="K150" s="122"/>
      <c r="L150" s="20"/>
      <c r="M150" s="123" t="s">
        <v>0</v>
      </c>
      <c r="N150" s="124" t="s">
        <v>24</v>
      </c>
      <c r="O150" s="27"/>
      <c r="P150" s="125">
        <f>O150*H150</f>
        <v>0</v>
      </c>
      <c r="Q150" s="125">
        <v>0</v>
      </c>
      <c r="R150" s="125">
        <f>Q150*H150</f>
        <v>0</v>
      </c>
      <c r="S150" s="125">
        <v>0</v>
      </c>
      <c r="T150" s="126">
        <f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27" t="s">
        <v>87</v>
      </c>
      <c r="AT150" s="127" t="s">
        <v>83</v>
      </c>
      <c r="AU150" s="127" t="s">
        <v>45</v>
      </c>
      <c r="AY150" s="10" t="s">
        <v>80</v>
      </c>
      <c r="BE150" s="128">
        <f>IF(N150="základní",J150,0)</f>
        <v>0</v>
      </c>
      <c r="BF150" s="128">
        <f>IF(N150="snížená",J150,0)</f>
        <v>0</v>
      </c>
      <c r="BG150" s="128">
        <f>IF(N150="zákl. přenesená",J150,0)</f>
        <v>0</v>
      </c>
      <c r="BH150" s="128">
        <f>IF(N150="sníž. přenesená",J150,0)</f>
        <v>0</v>
      </c>
      <c r="BI150" s="128">
        <f>IF(N150="nulová",J150,0)</f>
        <v>0</v>
      </c>
      <c r="BJ150" s="10" t="s">
        <v>43</v>
      </c>
      <c r="BK150" s="128">
        <f>ROUND(I150*H150,2)</f>
        <v>0</v>
      </c>
      <c r="BL150" s="10" t="s">
        <v>87</v>
      </c>
      <c r="BM150" s="127" t="s">
        <v>126</v>
      </c>
    </row>
    <row r="151" spans="1:65" s="2" customFormat="1" ht="39" x14ac:dyDescent="0.2">
      <c r="A151" s="17"/>
      <c r="B151" s="18"/>
      <c r="C151" s="19"/>
      <c r="D151" s="129" t="s">
        <v>89</v>
      </c>
      <c r="E151" s="19"/>
      <c r="F151" s="130" t="s">
        <v>127</v>
      </c>
      <c r="G151" s="19"/>
      <c r="H151" s="19"/>
      <c r="I151" s="131"/>
      <c r="J151" s="19"/>
      <c r="K151" s="19"/>
      <c r="L151" s="20"/>
      <c r="M151" s="132"/>
      <c r="N151" s="133"/>
      <c r="O151" s="27"/>
      <c r="P151" s="27"/>
      <c r="Q151" s="27"/>
      <c r="R151" s="27"/>
      <c r="S151" s="27"/>
      <c r="T151" s="28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T151" s="10" t="s">
        <v>89</v>
      </c>
      <c r="AU151" s="10" t="s">
        <v>45</v>
      </c>
    </row>
    <row r="152" spans="1:65" s="8" customFormat="1" ht="11.25" x14ac:dyDescent="0.2">
      <c r="B152" s="134"/>
      <c r="C152" s="135"/>
      <c r="D152" s="129" t="s">
        <v>91</v>
      </c>
      <c r="E152" s="136" t="s">
        <v>0</v>
      </c>
      <c r="F152" s="137" t="s">
        <v>128</v>
      </c>
      <c r="G152" s="135"/>
      <c r="H152" s="138">
        <v>1764.5</v>
      </c>
      <c r="I152" s="139"/>
      <c r="J152" s="135"/>
      <c r="K152" s="135"/>
      <c r="L152" s="140"/>
      <c r="M152" s="141"/>
      <c r="N152" s="142"/>
      <c r="O152" s="142"/>
      <c r="P152" s="142"/>
      <c r="Q152" s="142"/>
      <c r="R152" s="142"/>
      <c r="S152" s="142"/>
      <c r="T152" s="143"/>
      <c r="AT152" s="144" t="s">
        <v>91</v>
      </c>
      <c r="AU152" s="144" t="s">
        <v>45</v>
      </c>
      <c r="AV152" s="8" t="s">
        <v>45</v>
      </c>
      <c r="AW152" s="8" t="s">
        <v>15</v>
      </c>
      <c r="AX152" s="8" t="s">
        <v>43</v>
      </c>
      <c r="AY152" s="144" t="s">
        <v>80</v>
      </c>
    </row>
    <row r="153" spans="1:65" s="2" customFormat="1" ht="37.9" customHeight="1" x14ac:dyDescent="0.2">
      <c r="A153" s="17"/>
      <c r="B153" s="18"/>
      <c r="C153" s="115" t="s">
        <v>129</v>
      </c>
      <c r="D153" s="115" t="s">
        <v>83</v>
      </c>
      <c r="E153" s="116" t="s">
        <v>130</v>
      </c>
      <c r="F153" s="117" t="s">
        <v>131</v>
      </c>
      <c r="G153" s="118" t="s">
        <v>96</v>
      </c>
      <c r="H153" s="119">
        <v>2956.6819999999998</v>
      </c>
      <c r="I153" s="120"/>
      <c r="J153" s="121">
        <f>ROUND(I153*H153,2)</f>
        <v>0</v>
      </c>
      <c r="K153" s="122"/>
      <c r="L153" s="20"/>
      <c r="M153" s="123" t="s">
        <v>0</v>
      </c>
      <c r="N153" s="124" t="s">
        <v>24</v>
      </c>
      <c r="O153" s="27"/>
      <c r="P153" s="125">
        <f>O153*H153</f>
        <v>0</v>
      </c>
      <c r="Q153" s="125">
        <v>0</v>
      </c>
      <c r="R153" s="125">
        <f>Q153*H153</f>
        <v>0</v>
      </c>
      <c r="S153" s="125">
        <v>0</v>
      </c>
      <c r="T153" s="126">
        <f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27" t="s">
        <v>87</v>
      </c>
      <c r="AT153" s="127" t="s">
        <v>83</v>
      </c>
      <c r="AU153" s="127" t="s">
        <v>45</v>
      </c>
      <c r="AY153" s="10" t="s">
        <v>80</v>
      </c>
      <c r="BE153" s="128">
        <f>IF(N153="základní",J153,0)</f>
        <v>0</v>
      </c>
      <c r="BF153" s="128">
        <f>IF(N153="snížená",J153,0)</f>
        <v>0</v>
      </c>
      <c r="BG153" s="128">
        <f>IF(N153="zákl. přenesená",J153,0)</f>
        <v>0</v>
      </c>
      <c r="BH153" s="128">
        <f>IF(N153="sníž. přenesená",J153,0)</f>
        <v>0</v>
      </c>
      <c r="BI153" s="128">
        <f>IF(N153="nulová",J153,0)</f>
        <v>0</v>
      </c>
      <c r="BJ153" s="10" t="s">
        <v>43</v>
      </c>
      <c r="BK153" s="128">
        <f>ROUND(I153*H153,2)</f>
        <v>0</v>
      </c>
      <c r="BL153" s="10" t="s">
        <v>87</v>
      </c>
      <c r="BM153" s="127" t="s">
        <v>132</v>
      </c>
    </row>
    <row r="154" spans="1:65" s="2" customFormat="1" ht="39" x14ac:dyDescent="0.2">
      <c r="A154" s="17"/>
      <c r="B154" s="18"/>
      <c r="C154" s="19"/>
      <c r="D154" s="129" t="s">
        <v>89</v>
      </c>
      <c r="E154" s="19"/>
      <c r="F154" s="130" t="s">
        <v>133</v>
      </c>
      <c r="G154" s="19"/>
      <c r="H154" s="19"/>
      <c r="I154" s="131"/>
      <c r="J154" s="19"/>
      <c r="K154" s="19"/>
      <c r="L154" s="20"/>
      <c r="M154" s="132"/>
      <c r="N154" s="133"/>
      <c r="O154" s="27"/>
      <c r="P154" s="27"/>
      <c r="Q154" s="27"/>
      <c r="R154" s="27"/>
      <c r="S154" s="27"/>
      <c r="T154" s="28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T154" s="10" t="s">
        <v>89</v>
      </c>
      <c r="AU154" s="10" t="s">
        <v>45</v>
      </c>
    </row>
    <row r="155" spans="1:65" s="8" customFormat="1" ht="11.25" x14ac:dyDescent="0.2">
      <c r="B155" s="134"/>
      <c r="C155" s="135"/>
      <c r="D155" s="129" t="s">
        <v>91</v>
      </c>
      <c r="E155" s="136" t="s">
        <v>0</v>
      </c>
      <c r="F155" s="137" t="s">
        <v>134</v>
      </c>
      <c r="G155" s="135"/>
      <c r="H155" s="138">
        <v>2956.6819999999998</v>
      </c>
      <c r="I155" s="139"/>
      <c r="J155" s="135"/>
      <c r="K155" s="135"/>
      <c r="L155" s="140"/>
      <c r="M155" s="141"/>
      <c r="N155" s="142"/>
      <c r="O155" s="142"/>
      <c r="P155" s="142"/>
      <c r="Q155" s="142"/>
      <c r="R155" s="142"/>
      <c r="S155" s="142"/>
      <c r="T155" s="143"/>
      <c r="AT155" s="144" t="s">
        <v>91</v>
      </c>
      <c r="AU155" s="144" t="s">
        <v>45</v>
      </c>
      <c r="AV155" s="8" t="s">
        <v>45</v>
      </c>
      <c r="AW155" s="8" t="s">
        <v>15</v>
      </c>
      <c r="AX155" s="8" t="s">
        <v>43</v>
      </c>
      <c r="AY155" s="144" t="s">
        <v>80</v>
      </c>
    </row>
    <row r="156" spans="1:65" s="2" customFormat="1" ht="37.9" customHeight="1" x14ac:dyDescent="0.2">
      <c r="A156" s="17"/>
      <c r="B156" s="18"/>
      <c r="C156" s="115" t="s">
        <v>135</v>
      </c>
      <c r="D156" s="115" t="s">
        <v>83</v>
      </c>
      <c r="E156" s="116" t="s">
        <v>136</v>
      </c>
      <c r="F156" s="117" t="s">
        <v>137</v>
      </c>
      <c r="G156" s="118" t="s">
        <v>96</v>
      </c>
      <c r="H156" s="119">
        <v>17740.092000000001</v>
      </c>
      <c r="I156" s="120"/>
      <c r="J156" s="121">
        <f>ROUND(I156*H156,2)</f>
        <v>0</v>
      </c>
      <c r="K156" s="122"/>
      <c r="L156" s="20"/>
      <c r="M156" s="123" t="s">
        <v>0</v>
      </c>
      <c r="N156" s="124" t="s">
        <v>24</v>
      </c>
      <c r="O156" s="27"/>
      <c r="P156" s="125">
        <f>O156*H156</f>
        <v>0</v>
      </c>
      <c r="Q156" s="125">
        <v>0</v>
      </c>
      <c r="R156" s="125">
        <f>Q156*H156</f>
        <v>0</v>
      </c>
      <c r="S156" s="125">
        <v>0</v>
      </c>
      <c r="T156" s="126">
        <f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27" t="s">
        <v>87</v>
      </c>
      <c r="AT156" s="127" t="s">
        <v>83</v>
      </c>
      <c r="AU156" s="127" t="s">
        <v>45</v>
      </c>
      <c r="AY156" s="10" t="s">
        <v>80</v>
      </c>
      <c r="BE156" s="128">
        <f>IF(N156="základní",J156,0)</f>
        <v>0</v>
      </c>
      <c r="BF156" s="128">
        <f>IF(N156="snížená",J156,0)</f>
        <v>0</v>
      </c>
      <c r="BG156" s="128">
        <f>IF(N156="zákl. přenesená",J156,0)</f>
        <v>0</v>
      </c>
      <c r="BH156" s="128">
        <f>IF(N156="sníž. přenesená",J156,0)</f>
        <v>0</v>
      </c>
      <c r="BI156" s="128">
        <f>IF(N156="nulová",J156,0)</f>
        <v>0</v>
      </c>
      <c r="BJ156" s="10" t="s">
        <v>43</v>
      </c>
      <c r="BK156" s="128">
        <f>ROUND(I156*H156,2)</f>
        <v>0</v>
      </c>
      <c r="BL156" s="10" t="s">
        <v>87</v>
      </c>
      <c r="BM156" s="127" t="s">
        <v>138</v>
      </c>
    </row>
    <row r="157" spans="1:65" s="2" customFormat="1" ht="48.75" x14ac:dyDescent="0.2">
      <c r="A157" s="17"/>
      <c r="B157" s="18"/>
      <c r="C157" s="19"/>
      <c r="D157" s="129" t="s">
        <v>89</v>
      </c>
      <c r="E157" s="19"/>
      <c r="F157" s="130" t="s">
        <v>139</v>
      </c>
      <c r="G157" s="19"/>
      <c r="H157" s="19"/>
      <c r="I157" s="131"/>
      <c r="J157" s="19"/>
      <c r="K157" s="19"/>
      <c r="L157" s="20"/>
      <c r="M157" s="132"/>
      <c r="N157" s="133"/>
      <c r="O157" s="27"/>
      <c r="P157" s="27"/>
      <c r="Q157" s="27"/>
      <c r="R157" s="27"/>
      <c r="S157" s="27"/>
      <c r="T157" s="28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T157" s="10" t="s">
        <v>89</v>
      </c>
      <c r="AU157" s="10" t="s">
        <v>45</v>
      </c>
    </row>
    <row r="158" spans="1:65" s="8" customFormat="1" ht="11.25" x14ac:dyDescent="0.2">
      <c r="B158" s="134"/>
      <c r="C158" s="135"/>
      <c r="D158" s="129" t="s">
        <v>91</v>
      </c>
      <c r="E158" s="136" t="s">
        <v>0</v>
      </c>
      <c r="F158" s="137" t="s">
        <v>140</v>
      </c>
      <c r="G158" s="135"/>
      <c r="H158" s="138">
        <v>17740.092000000001</v>
      </c>
      <c r="I158" s="139"/>
      <c r="J158" s="135"/>
      <c r="K158" s="135"/>
      <c r="L158" s="140"/>
      <c r="M158" s="141"/>
      <c r="N158" s="142"/>
      <c r="O158" s="142"/>
      <c r="P158" s="142"/>
      <c r="Q158" s="142"/>
      <c r="R158" s="142"/>
      <c r="S158" s="142"/>
      <c r="T158" s="143"/>
      <c r="AT158" s="144" t="s">
        <v>91</v>
      </c>
      <c r="AU158" s="144" t="s">
        <v>45</v>
      </c>
      <c r="AV158" s="8" t="s">
        <v>45</v>
      </c>
      <c r="AW158" s="8" t="s">
        <v>15</v>
      </c>
      <c r="AX158" s="8" t="s">
        <v>43</v>
      </c>
      <c r="AY158" s="144" t="s">
        <v>80</v>
      </c>
    </row>
    <row r="159" spans="1:65" s="2" customFormat="1" ht="21.75" customHeight="1" x14ac:dyDescent="0.2">
      <c r="A159" s="17"/>
      <c r="B159" s="18"/>
      <c r="C159" s="115" t="s">
        <v>141</v>
      </c>
      <c r="D159" s="115" t="s">
        <v>83</v>
      </c>
      <c r="E159" s="116" t="s">
        <v>142</v>
      </c>
      <c r="F159" s="117" t="s">
        <v>143</v>
      </c>
      <c r="G159" s="118" t="s">
        <v>96</v>
      </c>
      <c r="H159" s="119">
        <v>2956.6819999999998</v>
      </c>
      <c r="I159" s="120"/>
      <c r="J159" s="121">
        <f>ROUND(I159*H159,2)</f>
        <v>0</v>
      </c>
      <c r="K159" s="122"/>
      <c r="L159" s="20"/>
      <c r="M159" s="123" t="s">
        <v>0</v>
      </c>
      <c r="N159" s="124" t="s">
        <v>24</v>
      </c>
      <c r="O159" s="27"/>
      <c r="P159" s="125">
        <f>O159*H159</f>
        <v>0</v>
      </c>
      <c r="Q159" s="125">
        <v>0</v>
      </c>
      <c r="R159" s="125">
        <f>Q159*H159</f>
        <v>0</v>
      </c>
      <c r="S159" s="125">
        <v>0</v>
      </c>
      <c r="T159" s="126">
        <f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27" t="s">
        <v>87</v>
      </c>
      <c r="AT159" s="127" t="s">
        <v>83</v>
      </c>
      <c r="AU159" s="127" t="s">
        <v>45</v>
      </c>
      <c r="AY159" s="10" t="s">
        <v>80</v>
      </c>
      <c r="BE159" s="128">
        <f>IF(N159="základní",J159,0)</f>
        <v>0</v>
      </c>
      <c r="BF159" s="128">
        <f>IF(N159="snížená",J159,0)</f>
        <v>0</v>
      </c>
      <c r="BG159" s="128">
        <f>IF(N159="zákl. přenesená",J159,0)</f>
        <v>0</v>
      </c>
      <c r="BH159" s="128">
        <f>IF(N159="sníž. přenesená",J159,0)</f>
        <v>0</v>
      </c>
      <c r="BI159" s="128">
        <f>IF(N159="nulová",J159,0)</f>
        <v>0</v>
      </c>
      <c r="BJ159" s="10" t="s">
        <v>43</v>
      </c>
      <c r="BK159" s="128">
        <f>ROUND(I159*H159,2)</f>
        <v>0</v>
      </c>
      <c r="BL159" s="10" t="s">
        <v>87</v>
      </c>
      <c r="BM159" s="127" t="s">
        <v>144</v>
      </c>
    </row>
    <row r="160" spans="1:65" s="2" customFormat="1" ht="19.5" x14ac:dyDescent="0.2">
      <c r="A160" s="17"/>
      <c r="B160" s="18"/>
      <c r="C160" s="19"/>
      <c r="D160" s="129" t="s">
        <v>89</v>
      </c>
      <c r="E160" s="19"/>
      <c r="F160" s="130" t="s">
        <v>145</v>
      </c>
      <c r="G160" s="19"/>
      <c r="H160" s="19"/>
      <c r="I160" s="131"/>
      <c r="J160" s="19"/>
      <c r="K160" s="19"/>
      <c r="L160" s="20"/>
      <c r="M160" s="132"/>
      <c r="N160" s="133"/>
      <c r="O160" s="27"/>
      <c r="P160" s="27"/>
      <c r="Q160" s="27"/>
      <c r="R160" s="27"/>
      <c r="S160" s="27"/>
      <c r="T160" s="28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T160" s="10" t="s">
        <v>89</v>
      </c>
      <c r="AU160" s="10" t="s">
        <v>45</v>
      </c>
    </row>
    <row r="161" spans="1:65" s="8" customFormat="1" ht="11.25" x14ac:dyDescent="0.2">
      <c r="B161" s="134"/>
      <c r="C161" s="135"/>
      <c r="D161" s="129" t="s">
        <v>91</v>
      </c>
      <c r="E161" s="136" t="s">
        <v>0</v>
      </c>
      <c r="F161" s="137" t="s">
        <v>146</v>
      </c>
      <c r="G161" s="135"/>
      <c r="H161" s="138">
        <v>2956.6819999999998</v>
      </c>
      <c r="I161" s="139"/>
      <c r="J161" s="135"/>
      <c r="K161" s="135"/>
      <c r="L161" s="140"/>
      <c r="M161" s="141"/>
      <c r="N161" s="142"/>
      <c r="O161" s="142"/>
      <c r="P161" s="142"/>
      <c r="Q161" s="142"/>
      <c r="R161" s="142"/>
      <c r="S161" s="142"/>
      <c r="T161" s="143"/>
      <c r="AT161" s="144" t="s">
        <v>91</v>
      </c>
      <c r="AU161" s="144" t="s">
        <v>45</v>
      </c>
      <c r="AV161" s="8" t="s">
        <v>45</v>
      </c>
      <c r="AW161" s="8" t="s">
        <v>15</v>
      </c>
      <c r="AX161" s="8" t="s">
        <v>43</v>
      </c>
      <c r="AY161" s="144" t="s">
        <v>80</v>
      </c>
    </row>
    <row r="162" spans="1:65" s="2" customFormat="1" ht="24.2" customHeight="1" x14ac:dyDescent="0.2">
      <c r="A162" s="17"/>
      <c r="B162" s="18"/>
      <c r="C162" s="115" t="s">
        <v>147</v>
      </c>
      <c r="D162" s="115" t="s">
        <v>83</v>
      </c>
      <c r="E162" s="116" t="s">
        <v>148</v>
      </c>
      <c r="F162" s="117" t="s">
        <v>149</v>
      </c>
      <c r="G162" s="118" t="s">
        <v>96</v>
      </c>
      <c r="H162" s="119">
        <v>739.17</v>
      </c>
      <c r="I162" s="120"/>
      <c r="J162" s="121">
        <f>ROUND(I162*H162,2)</f>
        <v>0</v>
      </c>
      <c r="K162" s="122"/>
      <c r="L162" s="20"/>
      <c r="M162" s="123" t="s">
        <v>0</v>
      </c>
      <c r="N162" s="124" t="s">
        <v>24</v>
      </c>
      <c r="O162" s="27"/>
      <c r="P162" s="125">
        <f>O162*H162</f>
        <v>0</v>
      </c>
      <c r="Q162" s="125">
        <v>0</v>
      </c>
      <c r="R162" s="125">
        <f>Q162*H162</f>
        <v>0</v>
      </c>
      <c r="S162" s="125">
        <v>0</v>
      </c>
      <c r="T162" s="126">
        <f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27" t="s">
        <v>87</v>
      </c>
      <c r="AT162" s="127" t="s">
        <v>83</v>
      </c>
      <c r="AU162" s="127" t="s">
        <v>45</v>
      </c>
      <c r="AY162" s="10" t="s">
        <v>80</v>
      </c>
      <c r="BE162" s="128">
        <f>IF(N162="základní",J162,0)</f>
        <v>0</v>
      </c>
      <c r="BF162" s="128">
        <f>IF(N162="snížená",J162,0)</f>
        <v>0</v>
      </c>
      <c r="BG162" s="128">
        <f>IF(N162="zákl. přenesená",J162,0)</f>
        <v>0</v>
      </c>
      <c r="BH162" s="128">
        <f>IF(N162="sníž. přenesená",J162,0)</f>
        <v>0</v>
      </c>
      <c r="BI162" s="128">
        <f>IF(N162="nulová",J162,0)</f>
        <v>0</v>
      </c>
      <c r="BJ162" s="10" t="s">
        <v>43</v>
      </c>
      <c r="BK162" s="128">
        <f>ROUND(I162*H162,2)</f>
        <v>0</v>
      </c>
      <c r="BL162" s="10" t="s">
        <v>87</v>
      </c>
      <c r="BM162" s="127" t="s">
        <v>150</v>
      </c>
    </row>
    <row r="163" spans="1:65" s="2" customFormat="1" ht="48.75" x14ac:dyDescent="0.2">
      <c r="A163" s="17"/>
      <c r="B163" s="18"/>
      <c r="C163" s="19"/>
      <c r="D163" s="129" t="s">
        <v>89</v>
      </c>
      <c r="E163" s="19"/>
      <c r="F163" s="130" t="s">
        <v>151</v>
      </c>
      <c r="G163" s="19"/>
      <c r="H163" s="19"/>
      <c r="I163" s="131"/>
      <c r="J163" s="19"/>
      <c r="K163" s="19"/>
      <c r="L163" s="20"/>
      <c r="M163" s="132"/>
      <c r="N163" s="133"/>
      <c r="O163" s="27"/>
      <c r="P163" s="27"/>
      <c r="Q163" s="27"/>
      <c r="R163" s="27"/>
      <c r="S163" s="27"/>
      <c r="T163" s="28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T163" s="10" t="s">
        <v>89</v>
      </c>
      <c r="AU163" s="10" t="s">
        <v>45</v>
      </c>
    </row>
    <row r="164" spans="1:65" s="8" customFormat="1" ht="11.25" x14ac:dyDescent="0.2">
      <c r="B164" s="134"/>
      <c r="C164" s="135"/>
      <c r="D164" s="129" t="s">
        <v>91</v>
      </c>
      <c r="E164" s="136" t="s">
        <v>0</v>
      </c>
      <c r="F164" s="137" t="s">
        <v>152</v>
      </c>
      <c r="G164" s="135"/>
      <c r="H164" s="138">
        <v>739.17</v>
      </c>
      <c r="I164" s="139"/>
      <c r="J164" s="135"/>
      <c r="K164" s="135"/>
      <c r="L164" s="140"/>
      <c r="M164" s="141"/>
      <c r="N164" s="142"/>
      <c r="O164" s="142"/>
      <c r="P164" s="142"/>
      <c r="Q164" s="142"/>
      <c r="R164" s="142"/>
      <c r="S164" s="142"/>
      <c r="T164" s="143"/>
      <c r="AT164" s="144" t="s">
        <v>91</v>
      </c>
      <c r="AU164" s="144" t="s">
        <v>45</v>
      </c>
      <c r="AV164" s="8" t="s">
        <v>45</v>
      </c>
      <c r="AW164" s="8" t="s">
        <v>15</v>
      </c>
      <c r="AX164" s="8" t="s">
        <v>43</v>
      </c>
      <c r="AY164" s="144" t="s">
        <v>80</v>
      </c>
    </row>
    <row r="165" spans="1:65" s="2" customFormat="1" ht="16.5" customHeight="1" x14ac:dyDescent="0.2">
      <c r="A165" s="17"/>
      <c r="B165" s="18"/>
      <c r="C165" s="115" t="s">
        <v>153</v>
      </c>
      <c r="D165" s="115" t="s">
        <v>83</v>
      </c>
      <c r="E165" s="116" t="s">
        <v>154</v>
      </c>
      <c r="F165" s="117" t="s">
        <v>155</v>
      </c>
      <c r="G165" s="118" t="s">
        <v>96</v>
      </c>
      <c r="H165" s="119">
        <v>739.17</v>
      </c>
      <c r="I165" s="120"/>
      <c r="J165" s="121">
        <f>ROUND(I165*H165,2)</f>
        <v>0</v>
      </c>
      <c r="K165" s="122"/>
      <c r="L165" s="20"/>
      <c r="M165" s="123" t="s">
        <v>0</v>
      </c>
      <c r="N165" s="124" t="s">
        <v>24</v>
      </c>
      <c r="O165" s="27"/>
      <c r="P165" s="125">
        <f>O165*H165</f>
        <v>0</v>
      </c>
      <c r="Q165" s="125">
        <v>0</v>
      </c>
      <c r="R165" s="125">
        <f>Q165*H165</f>
        <v>0</v>
      </c>
      <c r="S165" s="125">
        <v>0</v>
      </c>
      <c r="T165" s="126">
        <f>S165*H165</f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27" t="s">
        <v>87</v>
      </c>
      <c r="AT165" s="127" t="s">
        <v>83</v>
      </c>
      <c r="AU165" s="127" t="s">
        <v>45</v>
      </c>
      <c r="AY165" s="10" t="s">
        <v>80</v>
      </c>
      <c r="BE165" s="128">
        <f>IF(N165="základní",J165,0)</f>
        <v>0</v>
      </c>
      <c r="BF165" s="128">
        <f>IF(N165="snížená",J165,0)</f>
        <v>0</v>
      </c>
      <c r="BG165" s="128">
        <f>IF(N165="zákl. přenesená",J165,0)</f>
        <v>0</v>
      </c>
      <c r="BH165" s="128">
        <f>IF(N165="sníž. přenesená",J165,0)</f>
        <v>0</v>
      </c>
      <c r="BI165" s="128">
        <f>IF(N165="nulová",J165,0)</f>
        <v>0</v>
      </c>
      <c r="BJ165" s="10" t="s">
        <v>43</v>
      </c>
      <c r="BK165" s="128">
        <f>ROUND(I165*H165,2)</f>
        <v>0</v>
      </c>
      <c r="BL165" s="10" t="s">
        <v>87</v>
      </c>
      <c r="BM165" s="127" t="s">
        <v>156</v>
      </c>
    </row>
    <row r="166" spans="1:65" s="2" customFormat="1" ht="11.25" x14ac:dyDescent="0.2">
      <c r="A166" s="17"/>
      <c r="B166" s="18"/>
      <c r="C166" s="19"/>
      <c r="D166" s="129" t="s">
        <v>89</v>
      </c>
      <c r="E166" s="19"/>
      <c r="F166" s="130" t="s">
        <v>157</v>
      </c>
      <c r="G166" s="19"/>
      <c r="H166" s="19"/>
      <c r="I166" s="131"/>
      <c r="J166" s="19"/>
      <c r="K166" s="19"/>
      <c r="L166" s="20"/>
      <c r="M166" s="132"/>
      <c r="N166" s="133"/>
      <c r="O166" s="27"/>
      <c r="P166" s="27"/>
      <c r="Q166" s="27"/>
      <c r="R166" s="27"/>
      <c r="S166" s="27"/>
      <c r="T166" s="28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T166" s="10" t="s">
        <v>89</v>
      </c>
      <c r="AU166" s="10" t="s">
        <v>45</v>
      </c>
    </row>
    <row r="167" spans="1:65" s="8" customFormat="1" ht="11.25" x14ac:dyDescent="0.2">
      <c r="B167" s="134"/>
      <c r="C167" s="135"/>
      <c r="D167" s="129" t="s">
        <v>91</v>
      </c>
      <c r="E167" s="136" t="s">
        <v>0</v>
      </c>
      <c r="F167" s="137" t="s">
        <v>158</v>
      </c>
      <c r="G167" s="135"/>
      <c r="H167" s="138">
        <v>739.17</v>
      </c>
      <c r="I167" s="139"/>
      <c r="J167" s="135"/>
      <c r="K167" s="135"/>
      <c r="L167" s="140"/>
      <c r="M167" s="141"/>
      <c r="N167" s="142"/>
      <c r="O167" s="142"/>
      <c r="P167" s="142"/>
      <c r="Q167" s="142"/>
      <c r="R167" s="142"/>
      <c r="S167" s="142"/>
      <c r="T167" s="143"/>
      <c r="AT167" s="144" t="s">
        <v>91</v>
      </c>
      <c r="AU167" s="144" t="s">
        <v>45</v>
      </c>
      <c r="AV167" s="8" t="s">
        <v>45</v>
      </c>
      <c r="AW167" s="8" t="s">
        <v>15</v>
      </c>
      <c r="AX167" s="8" t="s">
        <v>43</v>
      </c>
      <c r="AY167" s="144" t="s">
        <v>80</v>
      </c>
    </row>
    <row r="168" spans="1:65" s="2" customFormat="1" ht="33" customHeight="1" x14ac:dyDescent="0.2">
      <c r="A168" s="17"/>
      <c r="B168" s="18"/>
      <c r="C168" s="115" t="s">
        <v>159</v>
      </c>
      <c r="D168" s="115" t="s">
        <v>83</v>
      </c>
      <c r="E168" s="116" t="s">
        <v>160</v>
      </c>
      <c r="F168" s="117" t="s">
        <v>161</v>
      </c>
      <c r="G168" s="118" t="s">
        <v>162</v>
      </c>
      <c r="H168" s="119">
        <v>2956.6819999999998</v>
      </c>
      <c r="I168" s="120"/>
      <c r="J168" s="121">
        <f>ROUND(I168*H168,2)</f>
        <v>0</v>
      </c>
      <c r="K168" s="122"/>
      <c r="L168" s="20"/>
      <c r="M168" s="123" t="s">
        <v>0</v>
      </c>
      <c r="N168" s="124" t="s">
        <v>24</v>
      </c>
      <c r="O168" s="27"/>
      <c r="P168" s="125">
        <f>O168*H168</f>
        <v>0</v>
      </c>
      <c r="Q168" s="125">
        <v>0</v>
      </c>
      <c r="R168" s="125">
        <f>Q168*H168</f>
        <v>0</v>
      </c>
      <c r="S168" s="125">
        <v>0</v>
      </c>
      <c r="T168" s="126">
        <f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27" t="s">
        <v>87</v>
      </c>
      <c r="AT168" s="127" t="s">
        <v>83</v>
      </c>
      <c r="AU168" s="127" t="s">
        <v>45</v>
      </c>
      <c r="AY168" s="10" t="s">
        <v>80</v>
      </c>
      <c r="BE168" s="128">
        <f>IF(N168="základní",J168,0)</f>
        <v>0</v>
      </c>
      <c r="BF168" s="128">
        <f>IF(N168="snížená",J168,0)</f>
        <v>0</v>
      </c>
      <c r="BG168" s="128">
        <f>IF(N168="zákl. přenesená",J168,0)</f>
        <v>0</v>
      </c>
      <c r="BH168" s="128">
        <f>IF(N168="sníž. přenesená",J168,0)</f>
        <v>0</v>
      </c>
      <c r="BI168" s="128">
        <f>IF(N168="nulová",J168,0)</f>
        <v>0</v>
      </c>
      <c r="BJ168" s="10" t="s">
        <v>43</v>
      </c>
      <c r="BK168" s="128">
        <f>ROUND(I168*H168,2)</f>
        <v>0</v>
      </c>
      <c r="BL168" s="10" t="s">
        <v>87</v>
      </c>
      <c r="BM168" s="127" t="s">
        <v>163</v>
      </c>
    </row>
    <row r="169" spans="1:65" s="2" customFormat="1" ht="29.25" x14ac:dyDescent="0.2">
      <c r="A169" s="17"/>
      <c r="B169" s="18"/>
      <c r="C169" s="19"/>
      <c r="D169" s="129" t="s">
        <v>89</v>
      </c>
      <c r="E169" s="19"/>
      <c r="F169" s="130" t="s">
        <v>164</v>
      </c>
      <c r="G169" s="19"/>
      <c r="H169" s="19"/>
      <c r="I169" s="131"/>
      <c r="J169" s="19"/>
      <c r="K169" s="19"/>
      <c r="L169" s="20"/>
      <c r="M169" s="132"/>
      <c r="N169" s="133"/>
      <c r="O169" s="27"/>
      <c r="P169" s="27"/>
      <c r="Q169" s="27"/>
      <c r="R169" s="27"/>
      <c r="S169" s="27"/>
      <c r="T169" s="28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T169" s="10" t="s">
        <v>89</v>
      </c>
      <c r="AU169" s="10" t="s">
        <v>45</v>
      </c>
    </row>
    <row r="170" spans="1:65" s="8" customFormat="1" ht="11.25" x14ac:dyDescent="0.2">
      <c r="B170" s="134"/>
      <c r="C170" s="135"/>
      <c r="D170" s="129" t="s">
        <v>91</v>
      </c>
      <c r="E170" s="136" t="s">
        <v>0</v>
      </c>
      <c r="F170" s="137" t="s">
        <v>146</v>
      </c>
      <c r="G170" s="135"/>
      <c r="H170" s="138">
        <v>2956.6819999999998</v>
      </c>
      <c r="I170" s="139"/>
      <c r="J170" s="135"/>
      <c r="K170" s="135"/>
      <c r="L170" s="140"/>
      <c r="M170" s="141"/>
      <c r="N170" s="142"/>
      <c r="O170" s="142"/>
      <c r="P170" s="142"/>
      <c r="Q170" s="142"/>
      <c r="R170" s="142"/>
      <c r="S170" s="142"/>
      <c r="T170" s="143"/>
      <c r="AT170" s="144" t="s">
        <v>91</v>
      </c>
      <c r="AU170" s="144" t="s">
        <v>45</v>
      </c>
      <c r="AV170" s="8" t="s">
        <v>45</v>
      </c>
      <c r="AW170" s="8" t="s">
        <v>15</v>
      </c>
      <c r="AX170" s="8" t="s">
        <v>43</v>
      </c>
      <c r="AY170" s="144" t="s">
        <v>80</v>
      </c>
    </row>
    <row r="171" spans="1:65" s="2" customFormat="1" ht="16.5" customHeight="1" x14ac:dyDescent="0.2">
      <c r="A171" s="17"/>
      <c r="B171" s="18"/>
      <c r="C171" s="115" t="s">
        <v>165</v>
      </c>
      <c r="D171" s="115" t="s">
        <v>83</v>
      </c>
      <c r="E171" s="116" t="s">
        <v>166</v>
      </c>
      <c r="F171" s="117" t="s">
        <v>167</v>
      </c>
      <c r="G171" s="118" t="s">
        <v>125</v>
      </c>
      <c r="H171" s="119">
        <v>1764.5</v>
      </c>
      <c r="I171" s="120"/>
      <c r="J171" s="121">
        <f>ROUND(I171*H171,2)</f>
        <v>0</v>
      </c>
      <c r="K171" s="122"/>
      <c r="L171" s="20"/>
      <c r="M171" s="123" t="s">
        <v>0</v>
      </c>
      <c r="N171" s="124" t="s">
        <v>24</v>
      </c>
      <c r="O171" s="27"/>
      <c r="P171" s="125">
        <f>O171*H171</f>
        <v>0</v>
      </c>
      <c r="Q171" s="125">
        <v>0</v>
      </c>
      <c r="R171" s="125">
        <f>Q171*H171</f>
        <v>0</v>
      </c>
      <c r="S171" s="125">
        <v>0</v>
      </c>
      <c r="T171" s="126">
        <f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27" t="s">
        <v>87</v>
      </c>
      <c r="AT171" s="127" t="s">
        <v>83</v>
      </c>
      <c r="AU171" s="127" t="s">
        <v>45</v>
      </c>
      <c r="AY171" s="10" t="s">
        <v>80</v>
      </c>
      <c r="BE171" s="128">
        <f>IF(N171="základní",J171,0)</f>
        <v>0</v>
      </c>
      <c r="BF171" s="128">
        <f>IF(N171="snížená",J171,0)</f>
        <v>0</v>
      </c>
      <c r="BG171" s="128">
        <f>IF(N171="zákl. přenesená",J171,0)</f>
        <v>0</v>
      </c>
      <c r="BH171" s="128">
        <f>IF(N171="sníž. přenesená",J171,0)</f>
        <v>0</v>
      </c>
      <c r="BI171" s="128">
        <f>IF(N171="nulová",J171,0)</f>
        <v>0</v>
      </c>
      <c r="BJ171" s="10" t="s">
        <v>43</v>
      </c>
      <c r="BK171" s="128">
        <f>ROUND(I171*H171,2)</f>
        <v>0</v>
      </c>
      <c r="BL171" s="10" t="s">
        <v>87</v>
      </c>
      <c r="BM171" s="127" t="s">
        <v>168</v>
      </c>
    </row>
    <row r="172" spans="1:65" s="2" customFormat="1" ht="19.5" x14ac:dyDescent="0.2">
      <c r="A172" s="17"/>
      <c r="B172" s="18"/>
      <c r="C172" s="19"/>
      <c r="D172" s="129" t="s">
        <v>89</v>
      </c>
      <c r="E172" s="19"/>
      <c r="F172" s="130" t="s">
        <v>169</v>
      </c>
      <c r="G172" s="19"/>
      <c r="H172" s="19"/>
      <c r="I172" s="131"/>
      <c r="J172" s="19"/>
      <c r="K172" s="19"/>
      <c r="L172" s="20"/>
      <c r="M172" s="132"/>
      <c r="N172" s="133"/>
      <c r="O172" s="27"/>
      <c r="P172" s="27"/>
      <c r="Q172" s="27"/>
      <c r="R172" s="27"/>
      <c r="S172" s="27"/>
      <c r="T172" s="28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T172" s="10" t="s">
        <v>89</v>
      </c>
      <c r="AU172" s="10" t="s">
        <v>45</v>
      </c>
    </row>
    <row r="173" spans="1:65" s="8" customFormat="1" ht="11.25" x14ac:dyDescent="0.2">
      <c r="B173" s="134"/>
      <c r="C173" s="135"/>
      <c r="D173" s="129" t="s">
        <v>91</v>
      </c>
      <c r="E173" s="136" t="s">
        <v>0</v>
      </c>
      <c r="F173" s="137" t="s">
        <v>170</v>
      </c>
      <c r="G173" s="135"/>
      <c r="H173" s="138">
        <v>1764.5</v>
      </c>
      <c r="I173" s="139"/>
      <c r="J173" s="135"/>
      <c r="K173" s="135"/>
      <c r="L173" s="140"/>
      <c r="M173" s="141"/>
      <c r="N173" s="142"/>
      <c r="O173" s="142"/>
      <c r="P173" s="142"/>
      <c r="Q173" s="142"/>
      <c r="R173" s="142"/>
      <c r="S173" s="142"/>
      <c r="T173" s="143"/>
      <c r="AT173" s="144" t="s">
        <v>91</v>
      </c>
      <c r="AU173" s="144" t="s">
        <v>45</v>
      </c>
      <c r="AV173" s="8" t="s">
        <v>45</v>
      </c>
      <c r="AW173" s="8" t="s">
        <v>15</v>
      </c>
      <c r="AX173" s="8" t="s">
        <v>43</v>
      </c>
      <c r="AY173" s="144" t="s">
        <v>80</v>
      </c>
    </row>
    <row r="174" spans="1:65" s="2" customFormat="1" ht="16.5" customHeight="1" x14ac:dyDescent="0.2">
      <c r="A174" s="17"/>
      <c r="B174" s="18"/>
      <c r="C174" s="156" t="s">
        <v>2</v>
      </c>
      <c r="D174" s="156" t="s">
        <v>171</v>
      </c>
      <c r="E174" s="157" t="s">
        <v>172</v>
      </c>
      <c r="F174" s="158" t="s">
        <v>173</v>
      </c>
      <c r="G174" s="159" t="s">
        <v>162</v>
      </c>
      <c r="H174" s="160">
        <v>970.47500000000002</v>
      </c>
      <c r="I174" s="161"/>
      <c r="J174" s="162">
        <f>ROUND(I174*H174,2)</f>
        <v>0</v>
      </c>
      <c r="K174" s="163"/>
      <c r="L174" s="164"/>
      <c r="M174" s="165" t="s">
        <v>0</v>
      </c>
      <c r="N174" s="166" t="s">
        <v>24</v>
      </c>
      <c r="O174" s="27"/>
      <c r="P174" s="125">
        <f>O174*H174</f>
        <v>0</v>
      </c>
      <c r="Q174" s="125">
        <v>1</v>
      </c>
      <c r="R174" s="125">
        <f>Q174*H174</f>
        <v>970.47500000000002</v>
      </c>
      <c r="S174" s="125">
        <v>0</v>
      </c>
      <c r="T174" s="126">
        <f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27" t="s">
        <v>110</v>
      </c>
      <c r="AT174" s="127" t="s">
        <v>171</v>
      </c>
      <c r="AU174" s="127" t="s">
        <v>45</v>
      </c>
      <c r="AY174" s="10" t="s">
        <v>80</v>
      </c>
      <c r="BE174" s="128">
        <f>IF(N174="základní",J174,0)</f>
        <v>0</v>
      </c>
      <c r="BF174" s="128">
        <f>IF(N174="snížená",J174,0)</f>
        <v>0</v>
      </c>
      <c r="BG174" s="128">
        <f>IF(N174="zákl. přenesená",J174,0)</f>
        <v>0</v>
      </c>
      <c r="BH174" s="128">
        <f>IF(N174="sníž. přenesená",J174,0)</f>
        <v>0</v>
      </c>
      <c r="BI174" s="128">
        <f>IF(N174="nulová",J174,0)</f>
        <v>0</v>
      </c>
      <c r="BJ174" s="10" t="s">
        <v>43</v>
      </c>
      <c r="BK174" s="128">
        <f>ROUND(I174*H174,2)</f>
        <v>0</v>
      </c>
      <c r="BL174" s="10" t="s">
        <v>87</v>
      </c>
      <c r="BM174" s="127" t="s">
        <v>174</v>
      </c>
    </row>
    <row r="175" spans="1:65" s="2" customFormat="1" ht="19.5" x14ac:dyDescent="0.2">
      <c r="A175" s="17"/>
      <c r="B175" s="18"/>
      <c r="C175" s="19"/>
      <c r="D175" s="129" t="s">
        <v>89</v>
      </c>
      <c r="E175" s="19"/>
      <c r="F175" s="130" t="s">
        <v>175</v>
      </c>
      <c r="G175" s="19"/>
      <c r="H175" s="19"/>
      <c r="I175" s="131"/>
      <c r="J175" s="19"/>
      <c r="K175" s="19"/>
      <c r="L175" s="20"/>
      <c r="M175" s="132"/>
      <c r="N175" s="133"/>
      <c r="O175" s="27"/>
      <c r="P175" s="27"/>
      <c r="Q175" s="27"/>
      <c r="R175" s="27"/>
      <c r="S175" s="27"/>
      <c r="T175" s="28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T175" s="10" t="s">
        <v>89</v>
      </c>
      <c r="AU175" s="10" t="s">
        <v>45</v>
      </c>
    </row>
    <row r="176" spans="1:65" s="8" customFormat="1" ht="11.25" x14ac:dyDescent="0.2">
      <c r="B176" s="134"/>
      <c r="C176" s="135"/>
      <c r="D176" s="129" t="s">
        <v>91</v>
      </c>
      <c r="E176" s="136" t="s">
        <v>0</v>
      </c>
      <c r="F176" s="137" t="s">
        <v>176</v>
      </c>
      <c r="G176" s="135"/>
      <c r="H176" s="138">
        <v>970.47500000000002</v>
      </c>
      <c r="I176" s="139"/>
      <c r="J176" s="135"/>
      <c r="K176" s="135"/>
      <c r="L176" s="140"/>
      <c r="M176" s="141"/>
      <c r="N176" s="142"/>
      <c r="O176" s="142"/>
      <c r="P176" s="142"/>
      <c r="Q176" s="142"/>
      <c r="R176" s="142"/>
      <c r="S176" s="142"/>
      <c r="T176" s="143"/>
      <c r="AT176" s="144" t="s">
        <v>91</v>
      </c>
      <c r="AU176" s="144" t="s">
        <v>45</v>
      </c>
      <c r="AV176" s="8" t="s">
        <v>45</v>
      </c>
      <c r="AW176" s="8" t="s">
        <v>15</v>
      </c>
      <c r="AX176" s="8" t="s">
        <v>43</v>
      </c>
      <c r="AY176" s="144" t="s">
        <v>80</v>
      </c>
    </row>
    <row r="177" spans="1:65" s="2" customFormat="1" ht="33" customHeight="1" x14ac:dyDescent="0.2">
      <c r="A177" s="17"/>
      <c r="B177" s="18"/>
      <c r="C177" s="115" t="s">
        <v>177</v>
      </c>
      <c r="D177" s="115" t="s">
        <v>83</v>
      </c>
      <c r="E177" s="116" t="s">
        <v>178</v>
      </c>
      <c r="F177" s="117" t="s">
        <v>179</v>
      </c>
      <c r="G177" s="118" t="s">
        <v>96</v>
      </c>
      <c r="H177" s="119">
        <v>67</v>
      </c>
      <c r="I177" s="120"/>
      <c r="J177" s="121">
        <f>ROUND(I177*H177,2)</f>
        <v>0</v>
      </c>
      <c r="K177" s="122"/>
      <c r="L177" s="20"/>
      <c r="M177" s="123" t="s">
        <v>0</v>
      </c>
      <c r="N177" s="124" t="s">
        <v>24</v>
      </c>
      <c r="O177" s="27"/>
      <c r="P177" s="125">
        <f>O177*H177</f>
        <v>0</v>
      </c>
      <c r="Q177" s="125">
        <v>0</v>
      </c>
      <c r="R177" s="125">
        <f>Q177*H177</f>
        <v>0</v>
      </c>
      <c r="S177" s="125">
        <v>0</v>
      </c>
      <c r="T177" s="126">
        <f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27" t="s">
        <v>87</v>
      </c>
      <c r="AT177" s="127" t="s">
        <v>83</v>
      </c>
      <c r="AU177" s="127" t="s">
        <v>45</v>
      </c>
      <c r="AY177" s="10" t="s">
        <v>80</v>
      </c>
      <c r="BE177" s="128">
        <f>IF(N177="základní",J177,0)</f>
        <v>0</v>
      </c>
      <c r="BF177" s="128">
        <f>IF(N177="snížená",J177,0)</f>
        <v>0</v>
      </c>
      <c r="BG177" s="128">
        <f>IF(N177="zákl. přenesená",J177,0)</f>
        <v>0</v>
      </c>
      <c r="BH177" s="128">
        <f>IF(N177="sníž. přenesená",J177,0)</f>
        <v>0</v>
      </c>
      <c r="BI177" s="128">
        <f>IF(N177="nulová",J177,0)</f>
        <v>0</v>
      </c>
      <c r="BJ177" s="10" t="s">
        <v>43</v>
      </c>
      <c r="BK177" s="128">
        <f>ROUND(I177*H177,2)</f>
        <v>0</v>
      </c>
      <c r="BL177" s="10" t="s">
        <v>87</v>
      </c>
      <c r="BM177" s="127" t="s">
        <v>180</v>
      </c>
    </row>
    <row r="178" spans="1:65" s="2" customFormat="1" ht="39" x14ac:dyDescent="0.2">
      <c r="A178" s="17"/>
      <c r="B178" s="18"/>
      <c r="C178" s="19"/>
      <c r="D178" s="129" t="s">
        <v>89</v>
      </c>
      <c r="E178" s="19"/>
      <c r="F178" s="130" t="s">
        <v>181</v>
      </c>
      <c r="G178" s="19"/>
      <c r="H178" s="19"/>
      <c r="I178" s="131"/>
      <c r="J178" s="19"/>
      <c r="K178" s="19"/>
      <c r="L178" s="20"/>
      <c r="M178" s="132"/>
      <c r="N178" s="133"/>
      <c r="O178" s="27"/>
      <c r="P178" s="27"/>
      <c r="Q178" s="27"/>
      <c r="R178" s="27"/>
      <c r="S178" s="27"/>
      <c r="T178" s="28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T178" s="10" t="s">
        <v>89</v>
      </c>
      <c r="AU178" s="10" t="s">
        <v>45</v>
      </c>
    </row>
    <row r="179" spans="1:65" s="8" customFormat="1" ht="11.25" x14ac:dyDescent="0.2">
      <c r="B179" s="134"/>
      <c r="C179" s="135"/>
      <c r="D179" s="129" t="s">
        <v>91</v>
      </c>
      <c r="E179" s="136" t="s">
        <v>0</v>
      </c>
      <c r="F179" s="137" t="s">
        <v>182</v>
      </c>
      <c r="G179" s="135"/>
      <c r="H179" s="138">
        <v>67</v>
      </c>
      <c r="I179" s="139"/>
      <c r="J179" s="135"/>
      <c r="K179" s="135"/>
      <c r="L179" s="140"/>
      <c r="M179" s="141"/>
      <c r="N179" s="142"/>
      <c r="O179" s="142"/>
      <c r="P179" s="142"/>
      <c r="Q179" s="142"/>
      <c r="R179" s="142"/>
      <c r="S179" s="142"/>
      <c r="T179" s="143"/>
      <c r="AT179" s="144" t="s">
        <v>91</v>
      </c>
      <c r="AU179" s="144" t="s">
        <v>45</v>
      </c>
      <c r="AV179" s="8" t="s">
        <v>45</v>
      </c>
      <c r="AW179" s="8" t="s">
        <v>15</v>
      </c>
      <c r="AX179" s="8" t="s">
        <v>43</v>
      </c>
      <c r="AY179" s="144" t="s">
        <v>80</v>
      </c>
    </row>
    <row r="180" spans="1:65" s="2" customFormat="1" ht="16.5" customHeight="1" x14ac:dyDescent="0.2">
      <c r="A180" s="17"/>
      <c r="B180" s="18"/>
      <c r="C180" s="156" t="s">
        <v>183</v>
      </c>
      <c r="D180" s="156" t="s">
        <v>171</v>
      </c>
      <c r="E180" s="157" t="s">
        <v>184</v>
      </c>
      <c r="F180" s="158" t="s">
        <v>185</v>
      </c>
      <c r="G180" s="159" t="s">
        <v>162</v>
      </c>
      <c r="H180" s="160">
        <v>294.8</v>
      </c>
      <c r="I180" s="161"/>
      <c r="J180" s="162">
        <f>ROUND(I180*H180,2)</f>
        <v>0</v>
      </c>
      <c r="K180" s="163"/>
      <c r="L180" s="164"/>
      <c r="M180" s="165" t="s">
        <v>0</v>
      </c>
      <c r="N180" s="166" t="s">
        <v>24</v>
      </c>
      <c r="O180" s="27"/>
      <c r="P180" s="125">
        <f>O180*H180</f>
        <v>0</v>
      </c>
      <c r="Q180" s="125">
        <v>1</v>
      </c>
      <c r="R180" s="125">
        <f>Q180*H180</f>
        <v>294.8</v>
      </c>
      <c r="S180" s="125">
        <v>0</v>
      </c>
      <c r="T180" s="126">
        <f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27" t="s">
        <v>110</v>
      </c>
      <c r="AT180" s="127" t="s">
        <v>171</v>
      </c>
      <c r="AU180" s="127" t="s">
        <v>45</v>
      </c>
      <c r="AY180" s="10" t="s">
        <v>80</v>
      </c>
      <c r="BE180" s="128">
        <f>IF(N180="základní",J180,0)</f>
        <v>0</v>
      </c>
      <c r="BF180" s="128">
        <f>IF(N180="snížená",J180,0)</f>
        <v>0</v>
      </c>
      <c r="BG180" s="128">
        <f>IF(N180="zákl. přenesená",J180,0)</f>
        <v>0</v>
      </c>
      <c r="BH180" s="128">
        <f>IF(N180="sníž. přenesená",J180,0)</f>
        <v>0</v>
      </c>
      <c r="BI180" s="128">
        <f>IF(N180="nulová",J180,0)</f>
        <v>0</v>
      </c>
      <c r="BJ180" s="10" t="s">
        <v>43</v>
      </c>
      <c r="BK180" s="128">
        <f>ROUND(I180*H180,2)</f>
        <v>0</v>
      </c>
      <c r="BL180" s="10" t="s">
        <v>87</v>
      </c>
      <c r="BM180" s="127" t="s">
        <v>186</v>
      </c>
    </row>
    <row r="181" spans="1:65" s="2" customFormat="1" ht="11.25" x14ac:dyDescent="0.2">
      <c r="A181" s="17"/>
      <c r="B181" s="18"/>
      <c r="C181" s="19"/>
      <c r="D181" s="129" t="s">
        <v>89</v>
      </c>
      <c r="E181" s="19"/>
      <c r="F181" s="130" t="s">
        <v>185</v>
      </c>
      <c r="G181" s="19"/>
      <c r="H181" s="19"/>
      <c r="I181" s="131"/>
      <c r="J181" s="19"/>
      <c r="K181" s="19"/>
      <c r="L181" s="20"/>
      <c r="M181" s="132"/>
      <c r="N181" s="133"/>
      <c r="O181" s="27"/>
      <c r="P181" s="27"/>
      <c r="Q181" s="27"/>
      <c r="R181" s="27"/>
      <c r="S181" s="27"/>
      <c r="T181" s="28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T181" s="10" t="s">
        <v>89</v>
      </c>
      <c r="AU181" s="10" t="s">
        <v>45</v>
      </c>
    </row>
    <row r="182" spans="1:65" s="8" customFormat="1" ht="11.25" x14ac:dyDescent="0.2">
      <c r="B182" s="134"/>
      <c r="C182" s="135"/>
      <c r="D182" s="129" t="s">
        <v>91</v>
      </c>
      <c r="E182" s="136" t="s">
        <v>0</v>
      </c>
      <c r="F182" s="137" t="s">
        <v>187</v>
      </c>
      <c r="G182" s="135"/>
      <c r="H182" s="138">
        <v>147.4</v>
      </c>
      <c r="I182" s="139"/>
      <c r="J182" s="135"/>
      <c r="K182" s="135"/>
      <c r="L182" s="140"/>
      <c r="M182" s="141"/>
      <c r="N182" s="142"/>
      <c r="O182" s="142"/>
      <c r="P182" s="142"/>
      <c r="Q182" s="142"/>
      <c r="R182" s="142"/>
      <c r="S182" s="142"/>
      <c r="T182" s="143"/>
      <c r="AT182" s="144" t="s">
        <v>91</v>
      </c>
      <c r="AU182" s="144" t="s">
        <v>45</v>
      </c>
      <c r="AV182" s="8" t="s">
        <v>45</v>
      </c>
      <c r="AW182" s="8" t="s">
        <v>15</v>
      </c>
      <c r="AX182" s="8" t="s">
        <v>43</v>
      </c>
      <c r="AY182" s="144" t="s">
        <v>80</v>
      </c>
    </row>
    <row r="183" spans="1:65" s="8" customFormat="1" ht="11.25" x14ac:dyDescent="0.2">
      <c r="B183" s="134"/>
      <c r="C183" s="135"/>
      <c r="D183" s="129" t="s">
        <v>91</v>
      </c>
      <c r="E183" s="135"/>
      <c r="F183" s="137" t="s">
        <v>188</v>
      </c>
      <c r="G183" s="135"/>
      <c r="H183" s="138">
        <v>294.8</v>
      </c>
      <c r="I183" s="139"/>
      <c r="J183" s="135"/>
      <c r="K183" s="135"/>
      <c r="L183" s="140"/>
      <c r="M183" s="141"/>
      <c r="N183" s="142"/>
      <c r="O183" s="142"/>
      <c r="P183" s="142"/>
      <c r="Q183" s="142"/>
      <c r="R183" s="142"/>
      <c r="S183" s="142"/>
      <c r="T183" s="143"/>
      <c r="AT183" s="144" t="s">
        <v>91</v>
      </c>
      <c r="AU183" s="144" t="s">
        <v>45</v>
      </c>
      <c r="AV183" s="8" t="s">
        <v>45</v>
      </c>
      <c r="AW183" s="8" t="s">
        <v>1</v>
      </c>
      <c r="AX183" s="8" t="s">
        <v>43</v>
      </c>
      <c r="AY183" s="144" t="s">
        <v>80</v>
      </c>
    </row>
    <row r="184" spans="1:65" s="2" customFormat="1" ht="16.5" customHeight="1" x14ac:dyDescent="0.2">
      <c r="A184" s="17"/>
      <c r="B184" s="18"/>
      <c r="C184" s="115" t="s">
        <v>189</v>
      </c>
      <c r="D184" s="115" t="s">
        <v>83</v>
      </c>
      <c r="E184" s="116" t="s">
        <v>190</v>
      </c>
      <c r="F184" s="117" t="s">
        <v>191</v>
      </c>
      <c r="G184" s="118" t="s">
        <v>86</v>
      </c>
      <c r="H184" s="119">
        <v>10849.09</v>
      </c>
      <c r="I184" s="120"/>
      <c r="J184" s="121">
        <f>ROUND(I184*H184,2)</f>
        <v>0</v>
      </c>
      <c r="K184" s="122"/>
      <c r="L184" s="20"/>
      <c r="M184" s="123" t="s">
        <v>0</v>
      </c>
      <c r="N184" s="124" t="s">
        <v>24</v>
      </c>
      <c r="O184" s="27"/>
      <c r="P184" s="125">
        <f>O184*H184</f>
        <v>0</v>
      </c>
      <c r="Q184" s="125">
        <v>0</v>
      </c>
      <c r="R184" s="125">
        <f>Q184*H184</f>
        <v>0</v>
      </c>
      <c r="S184" s="125">
        <v>0</v>
      </c>
      <c r="T184" s="126">
        <f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27" t="s">
        <v>87</v>
      </c>
      <c r="AT184" s="127" t="s">
        <v>83</v>
      </c>
      <c r="AU184" s="127" t="s">
        <v>45</v>
      </c>
      <c r="AY184" s="10" t="s">
        <v>80</v>
      </c>
      <c r="BE184" s="128">
        <f>IF(N184="základní",J184,0)</f>
        <v>0</v>
      </c>
      <c r="BF184" s="128">
        <f>IF(N184="snížená",J184,0)</f>
        <v>0</v>
      </c>
      <c r="BG184" s="128">
        <f>IF(N184="zákl. přenesená",J184,0)</f>
        <v>0</v>
      </c>
      <c r="BH184" s="128">
        <f>IF(N184="sníž. přenesená",J184,0)</f>
        <v>0</v>
      </c>
      <c r="BI184" s="128">
        <f>IF(N184="nulová",J184,0)</f>
        <v>0</v>
      </c>
      <c r="BJ184" s="10" t="s">
        <v>43</v>
      </c>
      <c r="BK184" s="128">
        <f>ROUND(I184*H184,2)</f>
        <v>0</v>
      </c>
      <c r="BL184" s="10" t="s">
        <v>87</v>
      </c>
      <c r="BM184" s="127" t="s">
        <v>192</v>
      </c>
    </row>
    <row r="185" spans="1:65" s="2" customFormat="1" ht="11.25" x14ac:dyDescent="0.2">
      <c r="A185" s="17"/>
      <c r="B185" s="18"/>
      <c r="C185" s="19"/>
      <c r="D185" s="129" t="s">
        <v>89</v>
      </c>
      <c r="E185" s="19"/>
      <c r="F185" s="130" t="s">
        <v>193</v>
      </c>
      <c r="G185" s="19"/>
      <c r="H185" s="19"/>
      <c r="I185" s="131"/>
      <c r="J185" s="19"/>
      <c r="K185" s="19"/>
      <c r="L185" s="20"/>
      <c r="M185" s="132"/>
      <c r="N185" s="133"/>
      <c r="O185" s="27"/>
      <c r="P185" s="27"/>
      <c r="Q185" s="27"/>
      <c r="R185" s="27"/>
      <c r="S185" s="27"/>
      <c r="T185" s="28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T185" s="10" t="s">
        <v>89</v>
      </c>
      <c r="AU185" s="10" t="s">
        <v>45</v>
      </c>
    </row>
    <row r="186" spans="1:65" s="8" customFormat="1" ht="11.25" x14ac:dyDescent="0.2">
      <c r="B186" s="134"/>
      <c r="C186" s="135"/>
      <c r="D186" s="129" t="s">
        <v>91</v>
      </c>
      <c r="E186" s="136" t="s">
        <v>0</v>
      </c>
      <c r="F186" s="137" t="s">
        <v>194</v>
      </c>
      <c r="G186" s="135"/>
      <c r="H186" s="138">
        <v>10378.200000000001</v>
      </c>
      <c r="I186" s="139"/>
      <c r="J186" s="135"/>
      <c r="K186" s="135"/>
      <c r="L186" s="140"/>
      <c r="M186" s="141"/>
      <c r="N186" s="142"/>
      <c r="O186" s="142"/>
      <c r="P186" s="142"/>
      <c r="Q186" s="142"/>
      <c r="R186" s="142"/>
      <c r="S186" s="142"/>
      <c r="T186" s="143"/>
      <c r="AT186" s="144" t="s">
        <v>91</v>
      </c>
      <c r="AU186" s="144" t="s">
        <v>45</v>
      </c>
      <c r="AV186" s="8" t="s">
        <v>45</v>
      </c>
      <c r="AW186" s="8" t="s">
        <v>15</v>
      </c>
      <c r="AX186" s="8" t="s">
        <v>42</v>
      </c>
      <c r="AY186" s="144" t="s">
        <v>80</v>
      </c>
    </row>
    <row r="187" spans="1:65" s="8" customFormat="1" ht="33.75" x14ac:dyDescent="0.2">
      <c r="B187" s="134"/>
      <c r="C187" s="135"/>
      <c r="D187" s="129" t="s">
        <v>91</v>
      </c>
      <c r="E187" s="136" t="s">
        <v>0</v>
      </c>
      <c r="F187" s="137" t="s">
        <v>195</v>
      </c>
      <c r="G187" s="135"/>
      <c r="H187" s="138">
        <v>137.77000000000001</v>
      </c>
      <c r="I187" s="139"/>
      <c r="J187" s="135"/>
      <c r="K187" s="135"/>
      <c r="L187" s="140"/>
      <c r="M187" s="141"/>
      <c r="N187" s="142"/>
      <c r="O187" s="142"/>
      <c r="P187" s="142"/>
      <c r="Q187" s="142"/>
      <c r="R187" s="142"/>
      <c r="S187" s="142"/>
      <c r="T187" s="143"/>
      <c r="AT187" s="144" t="s">
        <v>91</v>
      </c>
      <c r="AU187" s="144" t="s">
        <v>45</v>
      </c>
      <c r="AV187" s="8" t="s">
        <v>45</v>
      </c>
      <c r="AW187" s="8" t="s">
        <v>15</v>
      </c>
      <c r="AX187" s="8" t="s">
        <v>42</v>
      </c>
      <c r="AY187" s="144" t="s">
        <v>80</v>
      </c>
    </row>
    <row r="188" spans="1:65" s="8" customFormat="1" ht="22.5" x14ac:dyDescent="0.2">
      <c r="B188" s="134"/>
      <c r="C188" s="135"/>
      <c r="D188" s="129" t="s">
        <v>91</v>
      </c>
      <c r="E188" s="136" t="s">
        <v>0</v>
      </c>
      <c r="F188" s="137" t="s">
        <v>196</v>
      </c>
      <c r="G188" s="135"/>
      <c r="H188" s="138">
        <v>333.12</v>
      </c>
      <c r="I188" s="139"/>
      <c r="J188" s="135"/>
      <c r="K188" s="135"/>
      <c r="L188" s="140"/>
      <c r="M188" s="141"/>
      <c r="N188" s="142"/>
      <c r="O188" s="142"/>
      <c r="P188" s="142"/>
      <c r="Q188" s="142"/>
      <c r="R188" s="142"/>
      <c r="S188" s="142"/>
      <c r="T188" s="143"/>
      <c r="AT188" s="144" t="s">
        <v>91</v>
      </c>
      <c r="AU188" s="144" t="s">
        <v>45</v>
      </c>
      <c r="AV188" s="8" t="s">
        <v>45</v>
      </c>
      <c r="AW188" s="8" t="s">
        <v>15</v>
      </c>
      <c r="AX188" s="8" t="s">
        <v>42</v>
      </c>
      <c r="AY188" s="144" t="s">
        <v>80</v>
      </c>
    </row>
    <row r="189" spans="1:65" s="9" customFormat="1" ht="11.25" x14ac:dyDescent="0.2">
      <c r="B189" s="145"/>
      <c r="C189" s="146"/>
      <c r="D189" s="129" t="s">
        <v>91</v>
      </c>
      <c r="E189" s="147" t="s">
        <v>0</v>
      </c>
      <c r="F189" s="148" t="s">
        <v>101</v>
      </c>
      <c r="G189" s="146"/>
      <c r="H189" s="149">
        <v>10849.090000000002</v>
      </c>
      <c r="I189" s="150"/>
      <c r="J189" s="146"/>
      <c r="K189" s="146"/>
      <c r="L189" s="151"/>
      <c r="M189" s="152"/>
      <c r="N189" s="153"/>
      <c r="O189" s="153"/>
      <c r="P189" s="153"/>
      <c r="Q189" s="153"/>
      <c r="R189" s="153"/>
      <c r="S189" s="153"/>
      <c r="T189" s="154"/>
      <c r="AT189" s="155" t="s">
        <v>91</v>
      </c>
      <c r="AU189" s="155" t="s">
        <v>45</v>
      </c>
      <c r="AV189" s="9" t="s">
        <v>87</v>
      </c>
      <c r="AW189" s="9" t="s">
        <v>15</v>
      </c>
      <c r="AX189" s="9" t="s">
        <v>43</v>
      </c>
      <c r="AY189" s="155" t="s">
        <v>80</v>
      </c>
    </row>
    <row r="190" spans="1:65" s="2" customFormat="1" ht="24.2" customHeight="1" x14ac:dyDescent="0.2">
      <c r="A190" s="17"/>
      <c r="B190" s="18"/>
      <c r="C190" s="115" t="s">
        <v>197</v>
      </c>
      <c r="D190" s="115" t="s">
        <v>83</v>
      </c>
      <c r="E190" s="116" t="s">
        <v>198</v>
      </c>
      <c r="F190" s="117" t="s">
        <v>199</v>
      </c>
      <c r="G190" s="118" t="s">
        <v>86</v>
      </c>
      <c r="H190" s="119">
        <v>5436.2</v>
      </c>
      <c r="I190" s="120"/>
      <c r="J190" s="121">
        <f>ROUND(I190*H190,2)</f>
        <v>0</v>
      </c>
      <c r="K190" s="122"/>
      <c r="L190" s="20"/>
      <c r="M190" s="123" t="s">
        <v>0</v>
      </c>
      <c r="N190" s="124" t="s">
        <v>24</v>
      </c>
      <c r="O190" s="27"/>
      <c r="P190" s="125">
        <f>O190*H190</f>
        <v>0</v>
      </c>
      <c r="Q190" s="125">
        <v>0</v>
      </c>
      <c r="R190" s="125">
        <f>Q190*H190</f>
        <v>0</v>
      </c>
      <c r="S190" s="125">
        <v>0</v>
      </c>
      <c r="T190" s="126">
        <f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27" t="s">
        <v>87</v>
      </c>
      <c r="AT190" s="127" t="s">
        <v>83</v>
      </c>
      <c r="AU190" s="127" t="s">
        <v>45</v>
      </c>
      <c r="AY190" s="10" t="s">
        <v>80</v>
      </c>
      <c r="BE190" s="128">
        <f>IF(N190="základní",J190,0)</f>
        <v>0</v>
      </c>
      <c r="BF190" s="128">
        <f>IF(N190="snížená",J190,0)</f>
        <v>0</v>
      </c>
      <c r="BG190" s="128">
        <f>IF(N190="zákl. přenesená",J190,0)</f>
        <v>0</v>
      </c>
      <c r="BH190" s="128">
        <f>IF(N190="sníž. přenesená",J190,0)</f>
        <v>0</v>
      </c>
      <c r="BI190" s="128">
        <f>IF(N190="nulová",J190,0)</f>
        <v>0</v>
      </c>
      <c r="BJ190" s="10" t="s">
        <v>43</v>
      </c>
      <c r="BK190" s="128">
        <f>ROUND(I190*H190,2)</f>
        <v>0</v>
      </c>
      <c r="BL190" s="10" t="s">
        <v>87</v>
      </c>
      <c r="BM190" s="127" t="s">
        <v>200</v>
      </c>
    </row>
    <row r="191" spans="1:65" s="2" customFormat="1" ht="19.5" x14ac:dyDescent="0.2">
      <c r="A191" s="17"/>
      <c r="B191" s="18"/>
      <c r="C191" s="19"/>
      <c r="D191" s="129" t="s">
        <v>89</v>
      </c>
      <c r="E191" s="19"/>
      <c r="F191" s="130" t="s">
        <v>201</v>
      </c>
      <c r="G191" s="19"/>
      <c r="H191" s="19"/>
      <c r="I191" s="131"/>
      <c r="J191" s="19"/>
      <c r="K191" s="19"/>
      <c r="L191" s="20"/>
      <c r="M191" s="132"/>
      <c r="N191" s="133"/>
      <c r="O191" s="27"/>
      <c r="P191" s="27"/>
      <c r="Q191" s="27"/>
      <c r="R191" s="27"/>
      <c r="S191" s="27"/>
      <c r="T191" s="28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T191" s="10" t="s">
        <v>89</v>
      </c>
      <c r="AU191" s="10" t="s">
        <v>45</v>
      </c>
    </row>
    <row r="192" spans="1:65" s="8" customFormat="1" ht="11.25" x14ac:dyDescent="0.2">
      <c r="B192" s="134"/>
      <c r="C192" s="135"/>
      <c r="D192" s="129" t="s">
        <v>91</v>
      </c>
      <c r="E192" s="136" t="s">
        <v>0</v>
      </c>
      <c r="F192" s="137" t="s">
        <v>202</v>
      </c>
      <c r="G192" s="135"/>
      <c r="H192" s="138">
        <v>5436.2</v>
      </c>
      <c r="I192" s="139"/>
      <c r="J192" s="135"/>
      <c r="K192" s="135"/>
      <c r="L192" s="140"/>
      <c r="M192" s="141"/>
      <c r="N192" s="142"/>
      <c r="O192" s="142"/>
      <c r="P192" s="142"/>
      <c r="Q192" s="142"/>
      <c r="R192" s="142"/>
      <c r="S192" s="142"/>
      <c r="T192" s="143"/>
      <c r="AT192" s="144" t="s">
        <v>91</v>
      </c>
      <c r="AU192" s="144" t="s">
        <v>45</v>
      </c>
      <c r="AV192" s="8" t="s">
        <v>45</v>
      </c>
      <c r="AW192" s="8" t="s">
        <v>15</v>
      </c>
      <c r="AX192" s="8" t="s">
        <v>43</v>
      </c>
      <c r="AY192" s="144" t="s">
        <v>80</v>
      </c>
    </row>
    <row r="193" spans="1:65" s="2" customFormat="1" ht="16.5" customHeight="1" x14ac:dyDescent="0.2">
      <c r="A193" s="17"/>
      <c r="B193" s="18"/>
      <c r="C193" s="115" t="s">
        <v>203</v>
      </c>
      <c r="D193" s="115" t="s">
        <v>83</v>
      </c>
      <c r="E193" s="116" t="s">
        <v>204</v>
      </c>
      <c r="F193" s="117" t="s">
        <v>205</v>
      </c>
      <c r="G193" s="118" t="s">
        <v>86</v>
      </c>
      <c r="H193" s="119">
        <v>1976.8</v>
      </c>
      <c r="I193" s="120"/>
      <c r="J193" s="121">
        <f>ROUND(I193*H193,2)</f>
        <v>0</v>
      </c>
      <c r="K193" s="122"/>
      <c r="L193" s="20"/>
      <c r="M193" s="123" t="s">
        <v>0</v>
      </c>
      <c r="N193" s="124" t="s">
        <v>24</v>
      </c>
      <c r="O193" s="27"/>
      <c r="P193" s="125">
        <f>O193*H193</f>
        <v>0</v>
      </c>
      <c r="Q193" s="125">
        <v>0</v>
      </c>
      <c r="R193" s="125">
        <f>Q193*H193</f>
        <v>0</v>
      </c>
      <c r="S193" s="125">
        <v>0</v>
      </c>
      <c r="T193" s="126">
        <f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27" t="s">
        <v>87</v>
      </c>
      <c r="AT193" s="127" t="s">
        <v>83</v>
      </c>
      <c r="AU193" s="127" t="s">
        <v>45</v>
      </c>
      <c r="AY193" s="10" t="s">
        <v>80</v>
      </c>
      <c r="BE193" s="128">
        <f>IF(N193="základní",J193,0)</f>
        <v>0</v>
      </c>
      <c r="BF193" s="128">
        <f>IF(N193="snížená",J193,0)</f>
        <v>0</v>
      </c>
      <c r="BG193" s="128">
        <f>IF(N193="zákl. přenesená",J193,0)</f>
        <v>0</v>
      </c>
      <c r="BH193" s="128">
        <f>IF(N193="sníž. přenesená",J193,0)</f>
        <v>0</v>
      </c>
      <c r="BI193" s="128">
        <f>IF(N193="nulová",J193,0)</f>
        <v>0</v>
      </c>
      <c r="BJ193" s="10" t="s">
        <v>43</v>
      </c>
      <c r="BK193" s="128">
        <f>ROUND(I193*H193,2)</f>
        <v>0</v>
      </c>
      <c r="BL193" s="10" t="s">
        <v>87</v>
      </c>
      <c r="BM193" s="127" t="s">
        <v>206</v>
      </c>
    </row>
    <row r="194" spans="1:65" s="2" customFormat="1" ht="19.5" x14ac:dyDescent="0.2">
      <c r="A194" s="17"/>
      <c r="B194" s="18"/>
      <c r="C194" s="19"/>
      <c r="D194" s="129" t="s">
        <v>89</v>
      </c>
      <c r="E194" s="19"/>
      <c r="F194" s="130" t="s">
        <v>207</v>
      </c>
      <c r="G194" s="19"/>
      <c r="H194" s="19"/>
      <c r="I194" s="131"/>
      <c r="J194" s="19"/>
      <c r="K194" s="19"/>
      <c r="L194" s="20"/>
      <c r="M194" s="132"/>
      <c r="N194" s="133"/>
      <c r="O194" s="27"/>
      <c r="P194" s="27"/>
      <c r="Q194" s="27"/>
      <c r="R194" s="27"/>
      <c r="S194" s="27"/>
      <c r="T194" s="28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T194" s="10" t="s">
        <v>89</v>
      </c>
      <c r="AU194" s="10" t="s">
        <v>45</v>
      </c>
    </row>
    <row r="195" spans="1:65" s="8" customFormat="1" ht="11.25" x14ac:dyDescent="0.2">
      <c r="B195" s="134"/>
      <c r="C195" s="135"/>
      <c r="D195" s="129" t="s">
        <v>91</v>
      </c>
      <c r="E195" s="136" t="s">
        <v>0</v>
      </c>
      <c r="F195" s="137" t="s">
        <v>208</v>
      </c>
      <c r="G195" s="135"/>
      <c r="H195" s="138">
        <v>1976.8</v>
      </c>
      <c r="I195" s="139"/>
      <c r="J195" s="135"/>
      <c r="K195" s="135"/>
      <c r="L195" s="140"/>
      <c r="M195" s="141"/>
      <c r="N195" s="142"/>
      <c r="O195" s="142"/>
      <c r="P195" s="142"/>
      <c r="Q195" s="142"/>
      <c r="R195" s="142"/>
      <c r="S195" s="142"/>
      <c r="T195" s="143"/>
      <c r="AT195" s="144" t="s">
        <v>91</v>
      </c>
      <c r="AU195" s="144" t="s">
        <v>45</v>
      </c>
      <c r="AV195" s="8" t="s">
        <v>45</v>
      </c>
      <c r="AW195" s="8" t="s">
        <v>15</v>
      </c>
      <c r="AX195" s="8" t="s">
        <v>43</v>
      </c>
      <c r="AY195" s="144" t="s">
        <v>80</v>
      </c>
    </row>
    <row r="196" spans="1:65" s="2" customFormat="1" ht="16.5" customHeight="1" x14ac:dyDescent="0.2">
      <c r="A196" s="17"/>
      <c r="B196" s="18"/>
      <c r="C196" s="115" t="s">
        <v>209</v>
      </c>
      <c r="D196" s="115" t="s">
        <v>83</v>
      </c>
      <c r="E196" s="116" t="s">
        <v>210</v>
      </c>
      <c r="F196" s="117" t="s">
        <v>211</v>
      </c>
      <c r="G196" s="118" t="s">
        <v>86</v>
      </c>
      <c r="H196" s="119">
        <v>1779.12</v>
      </c>
      <c r="I196" s="120"/>
      <c r="J196" s="121">
        <f>ROUND(I196*H196,2)</f>
        <v>0</v>
      </c>
      <c r="K196" s="122"/>
      <c r="L196" s="20"/>
      <c r="M196" s="123" t="s">
        <v>0</v>
      </c>
      <c r="N196" s="124" t="s">
        <v>24</v>
      </c>
      <c r="O196" s="27"/>
      <c r="P196" s="125">
        <f>O196*H196</f>
        <v>0</v>
      </c>
      <c r="Q196" s="125">
        <v>0</v>
      </c>
      <c r="R196" s="125">
        <f>Q196*H196</f>
        <v>0</v>
      </c>
      <c r="S196" s="125">
        <v>0</v>
      </c>
      <c r="T196" s="126">
        <f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27" t="s">
        <v>87</v>
      </c>
      <c r="AT196" s="127" t="s">
        <v>83</v>
      </c>
      <c r="AU196" s="127" t="s">
        <v>45</v>
      </c>
      <c r="AY196" s="10" t="s">
        <v>80</v>
      </c>
      <c r="BE196" s="128">
        <f>IF(N196="základní",J196,0)</f>
        <v>0</v>
      </c>
      <c r="BF196" s="128">
        <f>IF(N196="snížená",J196,0)</f>
        <v>0</v>
      </c>
      <c r="BG196" s="128">
        <f>IF(N196="zákl. přenesená",J196,0)</f>
        <v>0</v>
      </c>
      <c r="BH196" s="128">
        <f>IF(N196="sníž. přenesená",J196,0)</f>
        <v>0</v>
      </c>
      <c r="BI196" s="128">
        <f>IF(N196="nulová",J196,0)</f>
        <v>0</v>
      </c>
      <c r="BJ196" s="10" t="s">
        <v>43</v>
      </c>
      <c r="BK196" s="128">
        <f>ROUND(I196*H196,2)</f>
        <v>0</v>
      </c>
      <c r="BL196" s="10" t="s">
        <v>87</v>
      </c>
      <c r="BM196" s="127" t="s">
        <v>212</v>
      </c>
    </row>
    <row r="197" spans="1:65" s="2" customFormat="1" ht="19.5" x14ac:dyDescent="0.2">
      <c r="A197" s="17"/>
      <c r="B197" s="18"/>
      <c r="C197" s="19"/>
      <c r="D197" s="129" t="s">
        <v>89</v>
      </c>
      <c r="E197" s="19"/>
      <c r="F197" s="130" t="s">
        <v>213</v>
      </c>
      <c r="G197" s="19"/>
      <c r="H197" s="19"/>
      <c r="I197" s="131"/>
      <c r="J197" s="19"/>
      <c r="K197" s="19"/>
      <c r="L197" s="20"/>
      <c r="M197" s="132"/>
      <c r="N197" s="133"/>
      <c r="O197" s="27"/>
      <c r="P197" s="27"/>
      <c r="Q197" s="27"/>
      <c r="R197" s="27"/>
      <c r="S197" s="27"/>
      <c r="T197" s="28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T197" s="10" t="s">
        <v>89</v>
      </c>
      <c r="AU197" s="10" t="s">
        <v>45</v>
      </c>
    </row>
    <row r="198" spans="1:65" s="8" customFormat="1" ht="11.25" x14ac:dyDescent="0.2">
      <c r="B198" s="134"/>
      <c r="C198" s="135"/>
      <c r="D198" s="129" t="s">
        <v>91</v>
      </c>
      <c r="E198" s="136" t="s">
        <v>0</v>
      </c>
      <c r="F198" s="137" t="s">
        <v>214</v>
      </c>
      <c r="G198" s="135"/>
      <c r="H198" s="138">
        <v>1779.12</v>
      </c>
      <c r="I198" s="139"/>
      <c r="J198" s="135"/>
      <c r="K198" s="135"/>
      <c r="L198" s="140"/>
      <c r="M198" s="141"/>
      <c r="N198" s="142"/>
      <c r="O198" s="142"/>
      <c r="P198" s="142"/>
      <c r="Q198" s="142"/>
      <c r="R198" s="142"/>
      <c r="S198" s="142"/>
      <c r="T198" s="143"/>
      <c r="AT198" s="144" t="s">
        <v>91</v>
      </c>
      <c r="AU198" s="144" t="s">
        <v>45</v>
      </c>
      <c r="AV198" s="8" t="s">
        <v>45</v>
      </c>
      <c r="AW198" s="8" t="s">
        <v>15</v>
      </c>
      <c r="AX198" s="8" t="s">
        <v>43</v>
      </c>
      <c r="AY198" s="144" t="s">
        <v>80</v>
      </c>
    </row>
    <row r="199" spans="1:65" s="7" customFormat="1" ht="22.9" customHeight="1" x14ac:dyDescent="0.2">
      <c r="B199" s="99"/>
      <c r="C199" s="100"/>
      <c r="D199" s="101" t="s">
        <v>41</v>
      </c>
      <c r="E199" s="113" t="s">
        <v>45</v>
      </c>
      <c r="F199" s="113" t="s">
        <v>215</v>
      </c>
      <c r="G199" s="100"/>
      <c r="H199" s="100"/>
      <c r="I199" s="103"/>
      <c r="J199" s="114">
        <f>BK199</f>
        <v>0</v>
      </c>
      <c r="K199" s="100"/>
      <c r="L199" s="105"/>
      <c r="M199" s="106"/>
      <c r="N199" s="107"/>
      <c r="O199" s="107"/>
      <c r="P199" s="108">
        <f>SUM(P200:P249)</f>
        <v>0</v>
      </c>
      <c r="Q199" s="107"/>
      <c r="R199" s="108">
        <f>SUM(R200:R249)</f>
        <v>412.87017411999994</v>
      </c>
      <c r="S199" s="107"/>
      <c r="T199" s="109">
        <f>SUM(T200:T249)</f>
        <v>0</v>
      </c>
      <c r="AR199" s="110" t="s">
        <v>43</v>
      </c>
      <c r="AT199" s="111" t="s">
        <v>41</v>
      </c>
      <c r="AU199" s="111" t="s">
        <v>43</v>
      </c>
      <c r="AY199" s="110" t="s">
        <v>80</v>
      </c>
      <c r="BK199" s="112">
        <f>SUM(BK200:BK249)</f>
        <v>0</v>
      </c>
    </row>
    <row r="200" spans="1:65" s="2" customFormat="1" ht="24.2" customHeight="1" x14ac:dyDescent="0.2">
      <c r="A200" s="17"/>
      <c r="B200" s="18"/>
      <c r="C200" s="115" t="s">
        <v>216</v>
      </c>
      <c r="D200" s="115" t="s">
        <v>83</v>
      </c>
      <c r="E200" s="116" t="s">
        <v>217</v>
      </c>
      <c r="F200" s="117" t="s">
        <v>218</v>
      </c>
      <c r="G200" s="118" t="s">
        <v>86</v>
      </c>
      <c r="H200" s="119">
        <v>4367.1379999999999</v>
      </c>
      <c r="I200" s="120"/>
      <c r="J200" s="121">
        <f>ROUND(I200*H200,2)</f>
        <v>0</v>
      </c>
      <c r="K200" s="122"/>
      <c r="L200" s="20"/>
      <c r="M200" s="123" t="s">
        <v>0</v>
      </c>
      <c r="N200" s="124" t="s">
        <v>24</v>
      </c>
      <c r="O200" s="27"/>
      <c r="P200" s="125">
        <f>O200*H200</f>
        <v>0</v>
      </c>
      <c r="Q200" s="125">
        <v>1.7000000000000001E-4</v>
      </c>
      <c r="R200" s="125">
        <f>Q200*H200</f>
        <v>0.74241346000000008</v>
      </c>
      <c r="S200" s="125">
        <v>0</v>
      </c>
      <c r="T200" s="126">
        <f>S200*H200</f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27" t="s">
        <v>87</v>
      </c>
      <c r="AT200" s="127" t="s">
        <v>83</v>
      </c>
      <c r="AU200" s="127" t="s">
        <v>45</v>
      </c>
      <c r="AY200" s="10" t="s">
        <v>80</v>
      </c>
      <c r="BE200" s="128">
        <f>IF(N200="základní",J200,0)</f>
        <v>0</v>
      </c>
      <c r="BF200" s="128">
        <f>IF(N200="snížená",J200,0)</f>
        <v>0</v>
      </c>
      <c r="BG200" s="128">
        <f>IF(N200="zákl. přenesená",J200,0)</f>
        <v>0</v>
      </c>
      <c r="BH200" s="128">
        <f>IF(N200="sníž. přenesená",J200,0)</f>
        <v>0</v>
      </c>
      <c r="BI200" s="128">
        <f>IF(N200="nulová",J200,0)</f>
        <v>0</v>
      </c>
      <c r="BJ200" s="10" t="s">
        <v>43</v>
      </c>
      <c r="BK200" s="128">
        <f>ROUND(I200*H200,2)</f>
        <v>0</v>
      </c>
      <c r="BL200" s="10" t="s">
        <v>87</v>
      </c>
      <c r="BM200" s="127" t="s">
        <v>219</v>
      </c>
    </row>
    <row r="201" spans="1:65" s="2" customFormat="1" ht="19.5" x14ac:dyDescent="0.2">
      <c r="A201" s="17"/>
      <c r="B201" s="18"/>
      <c r="C201" s="19"/>
      <c r="D201" s="129" t="s">
        <v>89</v>
      </c>
      <c r="E201" s="19"/>
      <c r="F201" s="130" t="s">
        <v>220</v>
      </c>
      <c r="G201" s="19"/>
      <c r="H201" s="19"/>
      <c r="I201" s="131"/>
      <c r="J201" s="19"/>
      <c r="K201" s="19"/>
      <c r="L201" s="20"/>
      <c r="M201" s="132"/>
      <c r="N201" s="133"/>
      <c r="O201" s="27"/>
      <c r="P201" s="27"/>
      <c r="Q201" s="27"/>
      <c r="R201" s="27"/>
      <c r="S201" s="27"/>
      <c r="T201" s="28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T201" s="10" t="s">
        <v>89</v>
      </c>
      <c r="AU201" s="10" t="s">
        <v>45</v>
      </c>
    </row>
    <row r="202" spans="1:65" s="8" customFormat="1" ht="11.25" x14ac:dyDescent="0.2">
      <c r="B202" s="134"/>
      <c r="C202" s="135"/>
      <c r="D202" s="129" t="s">
        <v>91</v>
      </c>
      <c r="E202" s="136" t="s">
        <v>0</v>
      </c>
      <c r="F202" s="137" t="s">
        <v>221</v>
      </c>
      <c r="G202" s="135"/>
      <c r="H202" s="138">
        <v>4367.1379999999999</v>
      </c>
      <c r="I202" s="139"/>
      <c r="J202" s="135"/>
      <c r="K202" s="135"/>
      <c r="L202" s="140"/>
      <c r="M202" s="141"/>
      <c r="N202" s="142"/>
      <c r="O202" s="142"/>
      <c r="P202" s="142"/>
      <c r="Q202" s="142"/>
      <c r="R202" s="142"/>
      <c r="S202" s="142"/>
      <c r="T202" s="143"/>
      <c r="AT202" s="144" t="s">
        <v>91</v>
      </c>
      <c r="AU202" s="144" t="s">
        <v>45</v>
      </c>
      <c r="AV202" s="8" t="s">
        <v>45</v>
      </c>
      <c r="AW202" s="8" t="s">
        <v>15</v>
      </c>
      <c r="AX202" s="8" t="s">
        <v>43</v>
      </c>
      <c r="AY202" s="144" t="s">
        <v>80</v>
      </c>
    </row>
    <row r="203" spans="1:65" s="2" customFormat="1" ht="24.2" customHeight="1" x14ac:dyDescent="0.2">
      <c r="A203" s="17"/>
      <c r="B203" s="18"/>
      <c r="C203" s="156" t="s">
        <v>222</v>
      </c>
      <c r="D203" s="156" t="s">
        <v>171</v>
      </c>
      <c r="E203" s="157" t="s">
        <v>223</v>
      </c>
      <c r="F203" s="158" t="s">
        <v>224</v>
      </c>
      <c r="G203" s="159" t="s">
        <v>86</v>
      </c>
      <c r="H203" s="160">
        <v>4803.8519999999999</v>
      </c>
      <c r="I203" s="161"/>
      <c r="J203" s="162">
        <f>ROUND(I203*H203,2)</f>
        <v>0</v>
      </c>
      <c r="K203" s="163"/>
      <c r="L203" s="164"/>
      <c r="M203" s="165" t="s">
        <v>0</v>
      </c>
      <c r="N203" s="166" t="s">
        <v>24</v>
      </c>
      <c r="O203" s="27"/>
      <c r="P203" s="125">
        <f>O203*H203</f>
        <v>0</v>
      </c>
      <c r="Q203" s="125">
        <v>2.5000000000000001E-4</v>
      </c>
      <c r="R203" s="125">
        <f>Q203*H203</f>
        <v>1.200963</v>
      </c>
      <c r="S203" s="125">
        <v>0</v>
      </c>
      <c r="T203" s="126">
        <f>S203*H203</f>
        <v>0</v>
      </c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27" t="s">
        <v>110</v>
      </c>
      <c r="AT203" s="127" t="s">
        <v>171</v>
      </c>
      <c r="AU203" s="127" t="s">
        <v>45</v>
      </c>
      <c r="AY203" s="10" t="s">
        <v>80</v>
      </c>
      <c r="BE203" s="128">
        <f>IF(N203="základní",J203,0)</f>
        <v>0</v>
      </c>
      <c r="BF203" s="128">
        <f>IF(N203="snížená",J203,0)</f>
        <v>0</v>
      </c>
      <c r="BG203" s="128">
        <f>IF(N203="zákl. přenesená",J203,0)</f>
        <v>0</v>
      </c>
      <c r="BH203" s="128">
        <f>IF(N203="sníž. přenesená",J203,0)</f>
        <v>0</v>
      </c>
      <c r="BI203" s="128">
        <f>IF(N203="nulová",J203,0)</f>
        <v>0</v>
      </c>
      <c r="BJ203" s="10" t="s">
        <v>43</v>
      </c>
      <c r="BK203" s="128">
        <f>ROUND(I203*H203,2)</f>
        <v>0</v>
      </c>
      <c r="BL203" s="10" t="s">
        <v>87</v>
      </c>
      <c r="BM203" s="127" t="s">
        <v>225</v>
      </c>
    </row>
    <row r="204" spans="1:65" s="2" customFormat="1" ht="29.25" x14ac:dyDescent="0.2">
      <c r="A204" s="17"/>
      <c r="B204" s="18"/>
      <c r="C204" s="19"/>
      <c r="D204" s="129" t="s">
        <v>89</v>
      </c>
      <c r="E204" s="19"/>
      <c r="F204" s="130" t="s">
        <v>226</v>
      </c>
      <c r="G204" s="19"/>
      <c r="H204" s="19"/>
      <c r="I204" s="131"/>
      <c r="J204" s="19"/>
      <c r="K204" s="19"/>
      <c r="L204" s="20"/>
      <c r="M204" s="132"/>
      <c r="N204" s="133"/>
      <c r="O204" s="27"/>
      <c r="P204" s="27"/>
      <c r="Q204" s="27"/>
      <c r="R204" s="27"/>
      <c r="S204" s="27"/>
      <c r="T204" s="28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T204" s="10" t="s">
        <v>89</v>
      </c>
      <c r="AU204" s="10" t="s">
        <v>45</v>
      </c>
    </row>
    <row r="205" spans="1:65" s="8" customFormat="1" ht="11.25" x14ac:dyDescent="0.2">
      <c r="B205" s="134"/>
      <c r="C205" s="135"/>
      <c r="D205" s="129" t="s">
        <v>91</v>
      </c>
      <c r="E205" s="136" t="s">
        <v>0</v>
      </c>
      <c r="F205" s="137" t="s">
        <v>227</v>
      </c>
      <c r="G205" s="135"/>
      <c r="H205" s="138">
        <v>4803.8519999999999</v>
      </c>
      <c r="I205" s="139"/>
      <c r="J205" s="135"/>
      <c r="K205" s="135"/>
      <c r="L205" s="140"/>
      <c r="M205" s="141"/>
      <c r="N205" s="142"/>
      <c r="O205" s="142"/>
      <c r="P205" s="142"/>
      <c r="Q205" s="142"/>
      <c r="R205" s="142"/>
      <c r="S205" s="142"/>
      <c r="T205" s="143"/>
      <c r="AT205" s="144" t="s">
        <v>91</v>
      </c>
      <c r="AU205" s="144" t="s">
        <v>45</v>
      </c>
      <c r="AV205" s="8" t="s">
        <v>45</v>
      </c>
      <c r="AW205" s="8" t="s">
        <v>15</v>
      </c>
      <c r="AX205" s="8" t="s">
        <v>43</v>
      </c>
      <c r="AY205" s="144" t="s">
        <v>80</v>
      </c>
    </row>
    <row r="206" spans="1:65" s="2" customFormat="1" ht="16.5" customHeight="1" x14ac:dyDescent="0.2">
      <c r="A206" s="17"/>
      <c r="B206" s="18"/>
      <c r="C206" s="115" t="s">
        <v>228</v>
      </c>
      <c r="D206" s="115" t="s">
        <v>83</v>
      </c>
      <c r="E206" s="116" t="s">
        <v>229</v>
      </c>
      <c r="F206" s="117" t="s">
        <v>230</v>
      </c>
      <c r="G206" s="118" t="s">
        <v>96</v>
      </c>
      <c r="H206" s="119">
        <v>88.224999999999994</v>
      </c>
      <c r="I206" s="120"/>
      <c r="J206" s="121">
        <f>ROUND(I206*H206,2)</f>
        <v>0</v>
      </c>
      <c r="K206" s="122"/>
      <c r="L206" s="20"/>
      <c r="M206" s="123" t="s">
        <v>0</v>
      </c>
      <c r="N206" s="124" t="s">
        <v>24</v>
      </c>
      <c r="O206" s="27"/>
      <c r="P206" s="125">
        <f>O206*H206</f>
        <v>0</v>
      </c>
      <c r="Q206" s="125">
        <v>1.9205000000000001</v>
      </c>
      <c r="R206" s="125">
        <f>Q206*H206</f>
        <v>169.43611250000001</v>
      </c>
      <c r="S206" s="125">
        <v>0</v>
      </c>
      <c r="T206" s="126">
        <f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27" t="s">
        <v>87</v>
      </c>
      <c r="AT206" s="127" t="s">
        <v>83</v>
      </c>
      <c r="AU206" s="127" t="s">
        <v>45</v>
      </c>
      <c r="AY206" s="10" t="s">
        <v>80</v>
      </c>
      <c r="BE206" s="128">
        <f>IF(N206="základní",J206,0)</f>
        <v>0</v>
      </c>
      <c r="BF206" s="128">
        <f>IF(N206="snížená",J206,0)</f>
        <v>0</v>
      </c>
      <c r="BG206" s="128">
        <f>IF(N206="zákl. přenesená",J206,0)</f>
        <v>0</v>
      </c>
      <c r="BH206" s="128">
        <f>IF(N206="sníž. přenesená",J206,0)</f>
        <v>0</v>
      </c>
      <c r="BI206" s="128">
        <f>IF(N206="nulová",J206,0)</f>
        <v>0</v>
      </c>
      <c r="BJ206" s="10" t="s">
        <v>43</v>
      </c>
      <c r="BK206" s="128">
        <f>ROUND(I206*H206,2)</f>
        <v>0</v>
      </c>
      <c r="BL206" s="10" t="s">
        <v>87</v>
      </c>
      <c r="BM206" s="127" t="s">
        <v>231</v>
      </c>
    </row>
    <row r="207" spans="1:65" s="2" customFormat="1" ht="11.25" x14ac:dyDescent="0.2">
      <c r="A207" s="17"/>
      <c r="B207" s="18"/>
      <c r="C207" s="19"/>
      <c r="D207" s="129" t="s">
        <v>89</v>
      </c>
      <c r="E207" s="19"/>
      <c r="F207" s="130" t="s">
        <v>230</v>
      </c>
      <c r="G207" s="19"/>
      <c r="H207" s="19"/>
      <c r="I207" s="131"/>
      <c r="J207" s="19"/>
      <c r="K207" s="19"/>
      <c r="L207" s="20"/>
      <c r="M207" s="132"/>
      <c r="N207" s="133"/>
      <c r="O207" s="27"/>
      <c r="P207" s="27"/>
      <c r="Q207" s="27"/>
      <c r="R207" s="27"/>
      <c r="S207" s="27"/>
      <c r="T207" s="28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T207" s="10" t="s">
        <v>89</v>
      </c>
      <c r="AU207" s="10" t="s">
        <v>45</v>
      </c>
    </row>
    <row r="208" spans="1:65" s="8" customFormat="1" ht="11.25" x14ac:dyDescent="0.2">
      <c r="B208" s="134"/>
      <c r="C208" s="135"/>
      <c r="D208" s="129" t="s">
        <v>91</v>
      </c>
      <c r="E208" s="136" t="s">
        <v>0</v>
      </c>
      <c r="F208" s="137" t="s">
        <v>232</v>
      </c>
      <c r="G208" s="135"/>
      <c r="H208" s="138">
        <v>88.224999999999994</v>
      </c>
      <c r="I208" s="139"/>
      <c r="J208" s="135"/>
      <c r="K208" s="135"/>
      <c r="L208" s="140"/>
      <c r="M208" s="141"/>
      <c r="N208" s="142"/>
      <c r="O208" s="142"/>
      <c r="P208" s="142"/>
      <c r="Q208" s="142"/>
      <c r="R208" s="142"/>
      <c r="S208" s="142"/>
      <c r="T208" s="143"/>
      <c r="AT208" s="144" t="s">
        <v>91</v>
      </c>
      <c r="AU208" s="144" t="s">
        <v>45</v>
      </c>
      <c r="AV208" s="8" t="s">
        <v>45</v>
      </c>
      <c r="AW208" s="8" t="s">
        <v>15</v>
      </c>
      <c r="AX208" s="8" t="s">
        <v>43</v>
      </c>
      <c r="AY208" s="144" t="s">
        <v>80</v>
      </c>
    </row>
    <row r="209" spans="1:65" s="2" customFormat="1" ht="16.5" customHeight="1" x14ac:dyDescent="0.2">
      <c r="A209" s="17"/>
      <c r="B209" s="18"/>
      <c r="C209" s="156" t="s">
        <v>233</v>
      </c>
      <c r="D209" s="156" t="s">
        <v>171</v>
      </c>
      <c r="E209" s="157" t="s">
        <v>234</v>
      </c>
      <c r="F209" s="158" t="s">
        <v>235</v>
      </c>
      <c r="G209" s="159" t="s">
        <v>162</v>
      </c>
      <c r="H209" s="160">
        <v>194.15</v>
      </c>
      <c r="I209" s="161"/>
      <c r="J209" s="162">
        <f>ROUND(I209*H209,2)</f>
        <v>0</v>
      </c>
      <c r="K209" s="163"/>
      <c r="L209" s="164"/>
      <c r="M209" s="165" t="s">
        <v>0</v>
      </c>
      <c r="N209" s="166" t="s">
        <v>24</v>
      </c>
      <c r="O209" s="27"/>
      <c r="P209" s="125">
        <f>O209*H209</f>
        <v>0</v>
      </c>
      <c r="Q209" s="125">
        <v>1</v>
      </c>
      <c r="R209" s="125">
        <f>Q209*H209</f>
        <v>194.15</v>
      </c>
      <c r="S209" s="125">
        <v>0</v>
      </c>
      <c r="T209" s="126">
        <f>S209*H209</f>
        <v>0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27" t="s">
        <v>110</v>
      </c>
      <c r="AT209" s="127" t="s">
        <v>171</v>
      </c>
      <c r="AU209" s="127" t="s">
        <v>45</v>
      </c>
      <c r="AY209" s="10" t="s">
        <v>80</v>
      </c>
      <c r="BE209" s="128">
        <f>IF(N209="základní",J209,0)</f>
        <v>0</v>
      </c>
      <c r="BF209" s="128">
        <f>IF(N209="snížená",J209,0)</f>
        <v>0</v>
      </c>
      <c r="BG209" s="128">
        <f>IF(N209="zákl. přenesená",J209,0)</f>
        <v>0</v>
      </c>
      <c r="BH209" s="128">
        <f>IF(N209="sníž. přenesená",J209,0)</f>
        <v>0</v>
      </c>
      <c r="BI209" s="128">
        <f>IF(N209="nulová",J209,0)</f>
        <v>0</v>
      </c>
      <c r="BJ209" s="10" t="s">
        <v>43</v>
      </c>
      <c r="BK209" s="128">
        <f>ROUND(I209*H209,2)</f>
        <v>0</v>
      </c>
      <c r="BL209" s="10" t="s">
        <v>87</v>
      </c>
      <c r="BM209" s="127" t="s">
        <v>236</v>
      </c>
    </row>
    <row r="210" spans="1:65" s="2" customFormat="1" ht="11.25" x14ac:dyDescent="0.2">
      <c r="A210" s="17"/>
      <c r="B210" s="18"/>
      <c r="C210" s="19"/>
      <c r="D210" s="129" t="s">
        <v>89</v>
      </c>
      <c r="E210" s="19"/>
      <c r="F210" s="130" t="s">
        <v>235</v>
      </c>
      <c r="G210" s="19"/>
      <c r="H210" s="19"/>
      <c r="I210" s="131"/>
      <c r="J210" s="19"/>
      <c r="K210" s="19"/>
      <c r="L210" s="20"/>
      <c r="M210" s="132"/>
      <c r="N210" s="133"/>
      <c r="O210" s="27"/>
      <c r="P210" s="27"/>
      <c r="Q210" s="27"/>
      <c r="R210" s="27"/>
      <c r="S210" s="27"/>
      <c r="T210" s="28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T210" s="10" t="s">
        <v>89</v>
      </c>
      <c r="AU210" s="10" t="s">
        <v>45</v>
      </c>
    </row>
    <row r="211" spans="1:65" s="8" customFormat="1" ht="11.25" x14ac:dyDescent="0.2">
      <c r="B211" s="134"/>
      <c r="C211" s="135"/>
      <c r="D211" s="129" t="s">
        <v>91</v>
      </c>
      <c r="E211" s="136" t="s">
        <v>0</v>
      </c>
      <c r="F211" s="137" t="s">
        <v>237</v>
      </c>
      <c r="G211" s="135"/>
      <c r="H211" s="138">
        <v>194.15</v>
      </c>
      <c r="I211" s="139"/>
      <c r="J211" s="135"/>
      <c r="K211" s="135"/>
      <c r="L211" s="140"/>
      <c r="M211" s="141"/>
      <c r="N211" s="142"/>
      <c r="O211" s="142"/>
      <c r="P211" s="142"/>
      <c r="Q211" s="142"/>
      <c r="R211" s="142"/>
      <c r="S211" s="142"/>
      <c r="T211" s="143"/>
      <c r="AT211" s="144" t="s">
        <v>91</v>
      </c>
      <c r="AU211" s="144" t="s">
        <v>45</v>
      </c>
      <c r="AV211" s="8" t="s">
        <v>45</v>
      </c>
      <c r="AW211" s="8" t="s">
        <v>15</v>
      </c>
      <c r="AX211" s="8" t="s">
        <v>43</v>
      </c>
      <c r="AY211" s="144" t="s">
        <v>80</v>
      </c>
    </row>
    <row r="212" spans="1:65" s="2" customFormat="1" ht="24.2" customHeight="1" x14ac:dyDescent="0.2">
      <c r="A212" s="17"/>
      <c r="B212" s="18"/>
      <c r="C212" s="115" t="s">
        <v>238</v>
      </c>
      <c r="D212" s="115" t="s">
        <v>83</v>
      </c>
      <c r="E212" s="116" t="s">
        <v>239</v>
      </c>
      <c r="F212" s="117" t="s">
        <v>240</v>
      </c>
      <c r="G212" s="118" t="s">
        <v>125</v>
      </c>
      <c r="H212" s="119">
        <v>1764.5</v>
      </c>
      <c r="I212" s="120"/>
      <c r="J212" s="121">
        <f>ROUND(I212*H212,2)</f>
        <v>0</v>
      </c>
      <c r="K212" s="122"/>
      <c r="L212" s="20"/>
      <c r="M212" s="123" t="s">
        <v>0</v>
      </c>
      <c r="N212" s="124" t="s">
        <v>24</v>
      </c>
      <c r="O212" s="27"/>
      <c r="P212" s="125">
        <f>O212*H212</f>
        <v>0</v>
      </c>
      <c r="Q212" s="125">
        <v>4.8999999999999998E-4</v>
      </c>
      <c r="R212" s="125">
        <f>Q212*H212</f>
        <v>0.86460499999999996</v>
      </c>
      <c r="S212" s="125">
        <v>0</v>
      </c>
      <c r="T212" s="126">
        <f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27" t="s">
        <v>87</v>
      </c>
      <c r="AT212" s="127" t="s">
        <v>83</v>
      </c>
      <c r="AU212" s="127" t="s">
        <v>45</v>
      </c>
      <c r="AY212" s="10" t="s">
        <v>80</v>
      </c>
      <c r="BE212" s="128">
        <f>IF(N212="základní",J212,0)</f>
        <v>0</v>
      </c>
      <c r="BF212" s="128">
        <f>IF(N212="snížená",J212,0)</f>
        <v>0</v>
      </c>
      <c r="BG212" s="128">
        <f>IF(N212="zákl. přenesená",J212,0)</f>
        <v>0</v>
      </c>
      <c r="BH212" s="128">
        <f>IF(N212="sníž. přenesená",J212,0)</f>
        <v>0</v>
      </c>
      <c r="BI212" s="128">
        <f>IF(N212="nulová",J212,0)</f>
        <v>0</v>
      </c>
      <c r="BJ212" s="10" t="s">
        <v>43</v>
      </c>
      <c r="BK212" s="128">
        <f>ROUND(I212*H212,2)</f>
        <v>0</v>
      </c>
      <c r="BL212" s="10" t="s">
        <v>87</v>
      </c>
      <c r="BM212" s="127" t="s">
        <v>241</v>
      </c>
    </row>
    <row r="213" spans="1:65" s="2" customFormat="1" ht="19.5" x14ac:dyDescent="0.2">
      <c r="A213" s="17"/>
      <c r="B213" s="18"/>
      <c r="C213" s="19"/>
      <c r="D213" s="129" t="s">
        <v>89</v>
      </c>
      <c r="E213" s="19"/>
      <c r="F213" s="130" t="s">
        <v>242</v>
      </c>
      <c r="G213" s="19"/>
      <c r="H213" s="19"/>
      <c r="I213" s="131"/>
      <c r="J213" s="19"/>
      <c r="K213" s="19"/>
      <c r="L213" s="20"/>
      <c r="M213" s="132"/>
      <c r="N213" s="133"/>
      <c r="O213" s="27"/>
      <c r="P213" s="27"/>
      <c r="Q213" s="27"/>
      <c r="R213" s="27"/>
      <c r="S213" s="27"/>
      <c r="T213" s="28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T213" s="10" t="s">
        <v>89</v>
      </c>
      <c r="AU213" s="10" t="s">
        <v>45</v>
      </c>
    </row>
    <row r="214" spans="1:65" s="8" customFormat="1" ht="11.25" x14ac:dyDescent="0.2">
      <c r="B214" s="134"/>
      <c r="C214" s="135"/>
      <c r="D214" s="129" t="s">
        <v>91</v>
      </c>
      <c r="E214" s="136" t="s">
        <v>0</v>
      </c>
      <c r="F214" s="137" t="s">
        <v>243</v>
      </c>
      <c r="G214" s="135"/>
      <c r="H214" s="138">
        <v>1764.5</v>
      </c>
      <c r="I214" s="139"/>
      <c r="J214" s="135"/>
      <c r="K214" s="135"/>
      <c r="L214" s="140"/>
      <c r="M214" s="141"/>
      <c r="N214" s="142"/>
      <c r="O214" s="142"/>
      <c r="P214" s="142"/>
      <c r="Q214" s="142"/>
      <c r="R214" s="142"/>
      <c r="S214" s="142"/>
      <c r="T214" s="143"/>
      <c r="AT214" s="144" t="s">
        <v>91</v>
      </c>
      <c r="AU214" s="144" t="s">
        <v>45</v>
      </c>
      <c r="AV214" s="8" t="s">
        <v>45</v>
      </c>
      <c r="AW214" s="8" t="s">
        <v>15</v>
      </c>
      <c r="AX214" s="8" t="s">
        <v>43</v>
      </c>
      <c r="AY214" s="144" t="s">
        <v>80</v>
      </c>
    </row>
    <row r="215" spans="1:65" s="2" customFormat="1" ht="24.2" customHeight="1" x14ac:dyDescent="0.2">
      <c r="A215" s="17"/>
      <c r="B215" s="18"/>
      <c r="C215" s="115" t="s">
        <v>244</v>
      </c>
      <c r="D215" s="115" t="s">
        <v>83</v>
      </c>
      <c r="E215" s="116" t="s">
        <v>245</v>
      </c>
      <c r="F215" s="117" t="s">
        <v>246</v>
      </c>
      <c r="G215" s="118" t="s">
        <v>96</v>
      </c>
      <c r="H215" s="119">
        <v>15</v>
      </c>
      <c r="I215" s="120"/>
      <c r="J215" s="121">
        <f>ROUND(I215*H215,2)</f>
        <v>0</v>
      </c>
      <c r="K215" s="122"/>
      <c r="L215" s="20"/>
      <c r="M215" s="123" t="s">
        <v>0</v>
      </c>
      <c r="N215" s="124" t="s">
        <v>24</v>
      </c>
      <c r="O215" s="27"/>
      <c r="P215" s="125">
        <f>O215*H215</f>
        <v>0</v>
      </c>
      <c r="Q215" s="125">
        <v>2.16</v>
      </c>
      <c r="R215" s="125">
        <f>Q215*H215</f>
        <v>32.400000000000006</v>
      </c>
      <c r="S215" s="125">
        <v>0</v>
      </c>
      <c r="T215" s="126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27" t="s">
        <v>87</v>
      </c>
      <c r="AT215" s="127" t="s">
        <v>83</v>
      </c>
      <c r="AU215" s="127" t="s">
        <v>45</v>
      </c>
      <c r="AY215" s="10" t="s">
        <v>80</v>
      </c>
      <c r="BE215" s="128">
        <f>IF(N215="základní",J215,0)</f>
        <v>0</v>
      </c>
      <c r="BF215" s="128">
        <f>IF(N215="snížená",J215,0)</f>
        <v>0</v>
      </c>
      <c r="BG215" s="128">
        <f>IF(N215="zákl. přenesená",J215,0)</f>
        <v>0</v>
      </c>
      <c r="BH215" s="128">
        <f>IF(N215="sníž. přenesená",J215,0)</f>
        <v>0</v>
      </c>
      <c r="BI215" s="128">
        <f>IF(N215="nulová",J215,0)</f>
        <v>0</v>
      </c>
      <c r="BJ215" s="10" t="s">
        <v>43</v>
      </c>
      <c r="BK215" s="128">
        <f>ROUND(I215*H215,2)</f>
        <v>0</v>
      </c>
      <c r="BL215" s="10" t="s">
        <v>87</v>
      </c>
      <c r="BM215" s="127" t="s">
        <v>247</v>
      </c>
    </row>
    <row r="216" spans="1:65" s="2" customFormat="1" ht="19.5" x14ac:dyDescent="0.2">
      <c r="A216" s="17"/>
      <c r="B216" s="18"/>
      <c r="C216" s="19"/>
      <c r="D216" s="129" t="s">
        <v>89</v>
      </c>
      <c r="E216" s="19"/>
      <c r="F216" s="130" t="s">
        <v>248</v>
      </c>
      <c r="G216" s="19"/>
      <c r="H216" s="19"/>
      <c r="I216" s="131"/>
      <c r="J216" s="19"/>
      <c r="K216" s="19"/>
      <c r="L216" s="20"/>
      <c r="M216" s="132"/>
      <c r="N216" s="133"/>
      <c r="O216" s="27"/>
      <c r="P216" s="27"/>
      <c r="Q216" s="27"/>
      <c r="R216" s="27"/>
      <c r="S216" s="27"/>
      <c r="T216" s="28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T216" s="10" t="s">
        <v>89</v>
      </c>
      <c r="AU216" s="10" t="s">
        <v>45</v>
      </c>
    </row>
    <row r="217" spans="1:65" s="8" customFormat="1" ht="11.25" x14ac:dyDescent="0.2">
      <c r="B217" s="134"/>
      <c r="C217" s="135"/>
      <c r="D217" s="129" t="s">
        <v>91</v>
      </c>
      <c r="E217" s="136" t="s">
        <v>0</v>
      </c>
      <c r="F217" s="137" t="s">
        <v>249</v>
      </c>
      <c r="G217" s="135"/>
      <c r="H217" s="138">
        <v>15</v>
      </c>
      <c r="I217" s="139"/>
      <c r="J217" s="135"/>
      <c r="K217" s="135"/>
      <c r="L217" s="140"/>
      <c r="M217" s="141"/>
      <c r="N217" s="142"/>
      <c r="O217" s="142"/>
      <c r="P217" s="142"/>
      <c r="Q217" s="142"/>
      <c r="R217" s="142"/>
      <c r="S217" s="142"/>
      <c r="T217" s="143"/>
      <c r="AT217" s="144" t="s">
        <v>91</v>
      </c>
      <c r="AU217" s="144" t="s">
        <v>45</v>
      </c>
      <c r="AV217" s="8" t="s">
        <v>45</v>
      </c>
      <c r="AW217" s="8" t="s">
        <v>15</v>
      </c>
      <c r="AX217" s="8" t="s">
        <v>43</v>
      </c>
      <c r="AY217" s="144" t="s">
        <v>80</v>
      </c>
    </row>
    <row r="218" spans="1:65" s="2" customFormat="1" ht="21.75" customHeight="1" x14ac:dyDescent="0.2">
      <c r="A218" s="17"/>
      <c r="B218" s="18"/>
      <c r="C218" s="115" t="s">
        <v>250</v>
      </c>
      <c r="D218" s="115" t="s">
        <v>83</v>
      </c>
      <c r="E218" s="116" t="s">
        <v>251</v>
      </c>
      <c r="F218" s="117" t="s">
        <v>252</v>
      </c>
      <c r="G218" s="118" t="s">
        <v>96</v>
      </c>
      <c r="H218" s="119">
        <v>6.24</v>
      </c>
      <c r="I218" s="120"/>
      <c r="J218" s="121">
        <f>ROUND(I218*H218,2)</f>
        <v>0</v>
      </c>
      <c r="K218" s="122"/>
      <c r="L218" s="20"/>
      <c r="M218" s="123" t="s">
        <v>0</v>
      </c>
      <c r="N218" s="124" t="s">
        <v>24</v>
      </c>
      <c r="O218" s="27"/>
      <c r="P218" s="125">
        <f>O218*H218</f>
        <v>0</v>
      </c>
      <c r="Q218" s="125">
        <v>2.16</v>
      </c>
      <c r="R218" s="125">
        <f>Q218*H218</f>
        <v>13.478400000000001</v>
      </c>
      <c r="S218" s="125">
        <v>0</v>
      </c>
      <c r="T218" s="126">
        <f>S218*H218</f>
        <v>0</v>
      </c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R218" s="127" t="s">
        <v>87</v>
      </c>
      <c r="AT218" s="127" t="s">
        <v>83</v>
      </c>
      <c r="AU218" s="127" t="s">
        <v>45</v>
      </c>
      <c r="AY218" s="10" t="s">
        <v>80</v>
      </c>
      <c r="BE218" s="128">
        <f>IF(N218="základní",J218,0)</f>
        <v>0</v>
      </c>
      <c r="BF218" s="128">
        <f>IF(N218="snížená",J218,0)</f>
        <v>0</v>
      </c>
      <c r="BG218" s="128">
        <f>IF(N218="zákl. přenesená",J218,0)</f>
        <v>0</v>
      </c>
      <c r="BH218" s="128">
        <f>IF(N218="sníž. přenesená",J218,0)</f>
        <v>0</v>
      </c>
      <c r="BI218" s="128">
        <f>IF(N218="nulová",J218,0)</f>
        <v>0</v>
      </c>
      <c r="BJ218" s="10" t="s">
        <v>43</v>
      </c>
      <c r="BK218" s="128">
        <f>ROUND(I218*H218,2)</f>
        <v>0</v>
      </c>
      <c r="BL218" s="10" t="s">
        <v>87</v>
      </c>
      <c r="BM218" s="127" t="s">
        <v>253</v>
      </c>
    </row>
    <row r="219" spans="1:65" s="2" customFormat="1" ht="11.25" x14ac:dyDescent="0.2">
      <c r="A219" s="17"/>
      <c r="B219" s="18"/>
      <c r="C219" s="19"/>
      <c r="D219" s="129" t="s">
        <v>89</v>
      </c>
      <c r="E219" s="19"/>
      <c r="F219" s="130" t="s">
        <v>254</v>
      </c>
      <c r="G219" s="19"/>
      <c r="H219" s="19"/>
      <c r="I219" s="131"/>
      <c r="J219" s="19"/>
      <c r="K219" s="19"/>
      <c r="L219" s="20"/>
      <c r="M219" s="132"/>
      <c r="N219" s="133"/>
      <c r="O219" s="27"/>
      <c r="P219" s="27"/>
      <c r="Q219" s="27"/>
      <c r="R219" s="27"/>
      <c r="S219" s="27"/>
      <c r="T219" s="28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T219" s="10" t="s">
        <v>89</v>
      </c>
      <c r="AU219" s="10" t="s">
        <v>45</v>
      </c>
    </row>
    <row r="220" spans="1:65" s="8" customFormat="1" ht="11.25" x14ac:dyDescent="0.2">
      <c r="B220" s="134"/>
      <c r="C220" s="135"/>
      <c r="D220" s="129" t="s">
        <v>91</v>
      </c>
      <c r="E220" s="136" t="s">
        <v>0</v>
      </c>
      <c r="F220" s="137" t="s">
        <v>255</v>
      </c>
      <c r="G220" s="135"/>
      <c r="H220" s="138">
        <v>3.3</v>
      </c>
      <c r="I220" s="139"/>
      <c r="J220" s="135"/>
      <c r="K220" s="135"/>
      <c r="L220" s="140"/>
      <c r="M220" s="141"/>
      <c r="N220" s="142"/>
      <c r="O220" s="142"/>
      <c r="P220" s="142"/>
      <c r="Q220" s="142"/>
      <c r="R220" s="142"/>
      <c r="S220" s="142"/>
      <c r="T220" s="143"/>
      <c r="AT220" s="144" t="s">
        <v>91</v>
      </c>
      <c r="AU220" s="144" t="s">
        <v>45</v>
      </c>
      <c r="AV220" s="8" t="s">
        <v>45</v>
      </c>
      <c r="AW220" s="8" t="s">
        <v>15</v>
      </c>
      <c r="AX220" s="8" t="s">
        <v>42</v>
      </c>
      <c r="AY220" s="144" t="s">
        <v>80</v>
      </c>
    </row>
    <row r="221" spans="1:65" s="8" customFormat="1" ht="11.25" x14ac:dyDescent="0.2">
      <c r="B221" s="134"/>
      <c r="C221" s="135"/>
      <c r="D221" s="129" t="s">
        <v>91</v>
      </c>
      <c r="E221" s="136" t="s">
        <v>0</v>
      </c>
      <c r="F221" s="137" t="s">
        <v>256</v>
      </c>
      <c r="G221" s="135"/>
      <c r="H221" s="138">
        <v>2.94</v>
      </c>
      <c r="I221" s="139"/>
      <c r="J221" s="135"/>
      <c r="K221" s="135"/>
      <c r="L221" s="140"/>
      <c r="M221" s="141"/>
      <c r="N221" s="142"/>
      <c r="O221" s="142"/>
      <c r="P221" s="142"/>
      <c r="Q221" s="142"/>
      <c r="R221" s="142"/>
      <c r="S221" s="142"/>
      <c r="T221" s="143"/>
      <c r="AT221" s="144" t="s">
        <v>91</v>
      </c>
      <c r="AU221" s="144" t="s">
        <v>45</v>
      </c>
      <c r="AV221" s="8" t="s">
        <v>45</v>
      </c>
      <c r="AW221" s="8" t="s">
        <v>15</v>
      </c>
      <c r="AX221" s="8" t="s">
        <v>42</v>
      </c>
      <c r="AY221" s="144" t="s">
        <v>80</v>
      </c>
    </row>
    <row r="222" spans="1:65" s="9" customFormat="1" ht="11.25" x14ac:dyDescent="0.2">
      <c r="B222" s="145"/>
      <c r="C222" s="146"/>
      <c r="D222" s="129" t="s">
        <v>91</v>
      </c>
      <c r="E222" s="147" t="s">
        <v>0</v>
      </c>
      <c r="F222" s="148" t="s">
        <v>101</v>
      </c>
      <c r="G222" s="146"/>
      <c r="H222" s="149">
        <v>6.24</v>
      </c>
      <c r="I222" s="150"/>
      <c r="J222" s="146"/>
      <c r="K222" s="146"/>
      <c r="L222" s="151"/>
      <c r="M222" s="152"/>
      <c r="N222" s="153"/>
      <c r="O222" s="153"/>
      <c r="P222" s="153"/>
      <c r="Q222" s="153"/>
      <c r="R222" s="153"/>
      <c r="S222" s="153"/>
      <c r="T222" s="154"/>
      <c r="AT222" s="155" t="s">
        <v>91</v>
      </c>
      <c r="AU222" s="155" t="s">
        <v>45</v>
      </c>
      <c r="AV222" s="9" t="s">
        <v>87</v>
      </c>
      <c r="AW222" s="9" t="s">
        <v>15</v>
      </c>
      <c r="AX222" s="9" t="s">
        <v>43</v>
      </c>
      <c r="AY222" s="155" t="s">
        <v>80</v>
      </c>
    </row>
    <row r="223" spans="1:65" s="2" customFormat="1" ht="21.75" customHeight="1" x14ac:dyDescent="0.2">
      <c r="A223" s="17"/>
      <c r="B223" s="18"/>
      <c r="C223" s="115" t="s">
        <v>257</v>
      </c>
      <c r="D223" s="115" t="s">
        <v>83</v>
      </c>
      <c r="E223" s="116" t="s">
        <v>258</v>
      </c>
      <c r="F223" s="117" t="s">
        <v>259</v>
      </c>
      <c r="G223" s="118" t="s">
        <v>96</v>
      </c>
      <c r="H223" s="119">
        <v>4.8</v>
      </c>
      <c r="I223" s="120"/>
      <c r="J223" s="121">
        <f>ROUND(I223*H223,2)</f>
        <v>0</v>
      </c>
      <c r="K223" s="122"/>
      <c r="L223" s="20"/>
      <c r="M223" s="123" t="s">
        <v>0</v>
      </c>
      <c r="N223" s="124" t="s">
        <v>24</v>
      </c>
      <c r="O223" s="27"/>
      <c r="P223" s="125">
        <f>O223*H223</f>
        <v>0</v>
      </c>
      <c r="Q223" s="125">
        <v>0</v>
      </c>
      <c r="R223" s="125">
        <f>Q223*H223</f>
        <v>0</v>
      </c>
      <c r="S223" s="125">
        <v>0</v>
      </c>
      <c r="T223" s="126">
        <f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27" t="s">
        <v>87</v>
      </c>
      <c r="AT223" s="127" t="s">
        <v>83</v>
      </c>
      <c r="AU223" s="127" t="s">
        <v>45</v>
      </c>
      <c r="AY223" s="10" t="s">
        <v>80</v>
      </c>
      <c r="BE223" s="128">
        <f>IF(N223="základní",J223,0)</f>
        <v>0</v>
      </c>
      <c r="BF223" s="128">
        <f>IF(N223="snížená",J223,0)</f>
        <v>0</v>
      </c>
      <c r="BG223" s="128">
        <f>IF(N223="zákl. přenesená",J223,0)</f>
        <v>0</v>
      </c>
      <c r="BH223" s="128">
        <f>IF(N223="sníž. přenesená",J223,0)</f>
        <v>0</v>
      </c>
      <c r="BI223" s="128">
        <f>IF(N223="nulová",J223,0)</f>
        <v>0</v>
      </c>
      <c r="BJ223" s="10" t="s">
        <v>43</v>
      </c>
      <c r="BK223" s="128">
        <f>ROUND(I223*H223,2)</f>
        <v>0</v>
      </c>
      <c r="BL223" s="10" t="s">
        <v>87</v>
      </c>
      <c r="BM223" s="127" t="s">
        <v>260</v>
      </c>
    </row>
    <row r="224" spans="1:65" s="2" customFormat="1" ht="19.5" x14ac:dyDescent="0.2">
      <c r="A224" s="17"/>
      <c r="B224" s="18"/>
      <c r="C224" s="19"/>
      <c r="D224" s="129" t="s">
        <v>89</v>
      </c>
      <c r="E224" s="19"/>
      <c r="F224" s="130" t="s">
        <v>261</v>
      </c>
      <c r="G224" s="19"/>
      <c r="H224" s="19"/>
      <c r="I224" s="131"/>
      <c r="J224" s="19"/>
      <c r="K224" s="19"/>
      <c r="L224" s="20"/>
      <c r="M224" s="132"/>
      <c r="N224" s="133"/>
      <c r="O224" s="27"/>
      <c r="P224" s="27"/>
      <c r="Q224" s="27"/>
      <c r="R224" s="27"/>
      <c r="S224" s="27"/>
      <c r="T224" s="28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T224" s="10" t="s">
        <v>89</v>
      </c>
      <c r="AU224" s="10" t="s">
        <v>45</v>
      </c>
    </row>
    <row r="225" spans="1:65" s="8" customFormat="1" ht="11.25" x14ac:dyDescent="0.2">
      <c r="B225" s="134"/>
      <c r="C225" s="135"/>
      <c r="D225" s="129" t="s">
        <v>91</v>
      </c>
      <c r="E225" s="136" t="s">
        <v>0</v>
      </c>
      <c r="F225" s="137" t="s">
        <v>262</v>
      </c>
      <c r="G225" s="135"/>
      <c r="H225" s="138">
        <v>2.4</v>
      </c>
      <c r="I225" s="139"/>
      <c r="J225" s="135"/>
      <c r="K225" s="135"/>
      <c r="L225" s="140"/>
      <c r="M225" s="141"/>
      <c r="N225" s="142"/>
      <c r="O225" s="142"/>
      <c r="P225" s="142"/>
      <c r="Q225" s="142"/>
      <c r="R225" s="142"/>
      <c r="S225" s="142"/>
      <c r="T225" s="143"/>
      <c r="AT225" s="144" t="s">
        <v>91</v>
      </c>
      <c r="AU225" s="144" t="s">
        <v>45</v>
      </c>
      <c r="AV225" s="8" t="s">
        <v>45</v>
      </c>
      <c r="AW225" s="8" t="s">
        <v>15</v>
      </c>
      <c r="AX225" s="8" t="s">
        <v>42</v>
      </c>
      <c r="AY225" s="144" t="s">
        <v>80</v>
      </c>
    </row>
    <row r="226" spans="1:65" s="8" customFormat="1" ht="11.25" x14ac:dyDescent="0.2">
      <c r="B226" s="134"/>
      <c r="C226" s="135"/>
      <c r="D226" s="129" t="s">
        <v>91</v>
      </c>
      <c r="E226" s="136" t="s">
        <v>0</v>
      </c>
      <c r="F226" s="137" t="s">
        <v>263</v>
      </c>
      <c r="G226" s="135"/>
      <c r="H226" s="138">
        <v>2.4</v>
      </c>
      <c r="I226" s="139"/>
      <c r="J226" s="135"/>
      <c r="K226" s="135"/>
      <c r="L226" s="140"/>
      <c r="M226" s="141"/>
      <c r="N226" s="142"/>
      <c r="O226" s="142"/>
      <c r="P226" s="142"/>
      <c r="Q226" s="142"/>
      <c r="R226" s="142"/>
      <c r="S226" s="142"/>
      <c r="T226" s="143"/>
      <c r="AT226" s="144" t="s">
        <v>91</v>
      </c>
      <c r="AU226" s="144" t="s">
        <v>45</v>
      </c>
      <c r="AV226" s="8" t="s">
        <v>45</v>
      </c>
      <c r="AW226" s="8" t="s">
        <v>15</v>
      </c>
      <c r="AX226" s="8" t="s">
        <v>42</v>
      </c>
      <c r="AY226" s="144" t="s">
        <v>80</v>
      </c>
    </row>
    <row r="227" spans="1:65" s="9" customFormat="1" ht="11.25" x14ac:dyDescent="0.2">
      <c r="B227" s="145"/>
      <c r="C227" s="146"/>
      <c r="D227" s="129" t="s">
        <v>91</v>
      </c>
      <c r="E227" s="147" t="s">
        <v>0</v>
      </c>
      <c r="F227" s="148" t="s">
        <v>101</v>
      </c>
      <c r="G227" s="146"/>
      <c r="H227" s="149">
        <v>4.8</v>
      </c>
      <c r="I227" s="150"/>
      <c r="J227" s="146"/>
      <c r="K227" s="146"/>
      <c r="L227" s="151"/>
      <c r="M227" s="152"/>
      <c r="N227" s="153"/>
      <c r="O227" s="153"/>
      <c r="P227" s="153"/>
      <c r="Q227" s="153"/>
      <c r="R227" s="153"/>
      <c r="S227" s="153"/>
      <c r="T227" s="154"/>
      <c r="AT227" s="155" t="s">
        <v>91</v>
      </c>
      <c r="AU227" s="155" t="s">
        <v>45</v>
      </c>
      <c r="AV227" s="9" t="s">
        <v>87</v>
      </c>
      <c r="AW227" s="9" t="s">
        <v>15</v>
      </c>
      <c r="AX227" s="9" t="s">
        <v>43</v>
      </c>
      <c r="AY227" s="155" t="s">
        <v>80</v>
      </c>
    </row>
    <row r="228" spans="1:65" s="2" customFormat="1" ht="33" customHeight="1" x14ac:dyDescent="0.2">
      <c r="A228" s="17"/>
      <c r="B228" s="18"/>
      <c r="C228" s="115" t="s">
        <v>264</v>
      </c>
      <c r="D228" s="115" t="s">
        <v>83</v>
      </c>
      <c r="E228" s="116" t="s">
        <v>265</v>
      </c>
      <c r="F228" s="117" t="s">
        <v>266</v>
      </c>
      <c r="G228" s="118" t="s">
        <v>96</v>
      </c>
      <c r="H228" s="119">
        <v>4.8</v>
      </c>
      <c r="I228" s="120"/>
      <c r="J228" s="121">
        <f>ROUND(I228*H228,2)</f>
        <v>0</v>
      </c>
      <c r="K228" s="122"/>
      <c r="L228" s="20"/>
      <c r="M228" s="123" t="s">
        <v>0</v>
      </c>
      <c r="N228" s="124" t="s">
        <v>24</v>
      </c>
      <c r="O228" s="27"/>
      <c r="P228" s="125">
        <f>O228*H228</f>
        <v>0</v>
      </c>
      <c r="Q228" s="125">
        <v>0</v>
      </c>
      <c r="R228" s="125">
        <f>Q228*H228</f>
        <v>0</v>
      </c>
      <c r="S228" s="125">
        <v>0</v>
      </c>
      <c r="T228" s="126">
        <f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27" t="s">
        <v>87</v>
      </c>
      <c r="AT228" s="127" t="s">
        <v>83</v>
      </c>
      <c r="AU228" s="127" t="s">
        <v>45</v>
      </c>
      <c r="AY228" s="10" t="s">
        <v>80</v>
      </c>
      <c r="BE228" s="128">
        <f>IF(N228="základní",J228,0)</f>
        <v>0</v>
      </c>
      <c r="BF228" s="128">
        <f>IF(N228="snížená",J228,0)</f>
        <v>0</v>
      </c>
      <c r="BG228" s="128">
        <f>IF(N228="zákl. přenesená",J228,0)</f>
        <v>0</v>
      </c>
      <c r="BH228" s="128">
        <f>IF(N228="sníž. přenesená",J228,0)</f>
        <v>0</v>
      </c>
      <c r="BI228" s="128">
        <f>IF(N228="nulová",J228,0)</f>
        <v>0</v>
      </c>
      <c r="BJ228" s="10" t="s">
        <v>43</v>
      </c>
      <c r="BK228" s="128">
        <f>ROUND(I228*H228,2)</f>
        <v>0</v>
      </c>
      <c r="BL228" s="10" t="s">
        <v>87</v>
      </c>
      <c r="BM228" s="127" t="s">
        <v>267</v>
      </c>
    </row>
    <row r="229" spans="1:65" s="2" customFormat="1" ht="19.5" x14ac:dyDescent="0.2">
      <c r="A229" s="17"/>
      <c r="B229" s="18"/>
      <c r="C229" s="19"/>
      <c r="D229" s="129" t="s">
        <v>89</v>
      </c>
      <c r="E229" s="19"/>
      <c r="F229" s="130" t="s">
        <v>268</v>
      </c>
      <c r="G229" s="19"/>
      <c r="H229" s="19"/>
      <c r="I229" s="131"/>
      <c r="J229" s="19"/>
      <c r="K229" s="19"/>
      <c r="L229" s="20"/>
      <c r="M229" s="132"/>
      <c r="N229" s="133"/>
      <c r="O229" s="27"/>
      <c r="P229" s="27"/>
      <c r="Q229" s="27"/>
      <c r="R229" s="27"/>
      <c r="S229" s="27"/>
      <c r="T229" s="28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T229" s="10" t="s">
        <v>89</v>
      </c>
      <c r="AU229" s="10" t="s">
        <v>45</v>
      </c>
    </row>
    <row r="230" spans="1:65" s="8" customFormat="1" ht="11.25" x14ac:dyDescent="0.2">
      <c r="B230" s="134"/>
      <c r="C230" s="135"/>
      <c r="D230" s="129" t="s">
        <v>91</v>
      </c>
      <c r="E230" s="136" t="s">
        <v>0</v>
      </c>
      <c r="F230" s="137" t="s">
        <v>269</v>
      </c>
      <c r="G230" s="135"/>
      <c r="H230" s="138">
        <v>4.8</v>
      </c>
      <c r="I230" s="139"/>
      <c r="J230" s="135"/>
      <c r="K230" s="135"/>
      <c r="L230" s="140"/>
      <c r="M230" s="141"/>
      <c r="N230" s="142"/>
      <c r="O230" s="142"/>
      <c r="P230" s="142"/>
      <c r="Q230" s="142"/>
      <c r="R230" s="142"/>
      <c r="S230" s="142"/>
      <c r="T230" s="143"/>
      <c r="AT230" s="144" t="s">
        <v>91</v>
      </c>
      <c r="AU230" s="144" t="s">
        <v>45</v>
      </c>
      <c r="AV230" s="8" t="s">
        <v>45</v>
      </c>
      <c r="AW230" s="8" t="s">
        <v>15</v>
      </c>
      <c r="AX230" s="8" t="s">
        <v>43</v>
      </c>
      <c r="AY230" s="144" t="s">
        <v>80</v>
      </c>
    </row>
    <row r="231" spans="1:65" s="2" customFormat="1" ht="24.2" customHeight="1" x14ac:dyDescent="0.2">
      <c r="A231" s="17"/>
      <c r="B231" s="18"/>
      <c r="C231" s="115" t="s">
        <v>270</v>
      </c>
      <c r="D231" s="115" t="s">
        <v>83</v>
      </c>
      <c r="E231" s="116" t="s">
        <v>271</v>
      </c>
      <c r="F231" s="117" t="s">
        <v>272</v>
      </c>
      <c r="G231" s="118" t="s">
        <v>162</v>
      </c>
      <c r="H231" s="119">
        <v>0.45600000000000002</v>
      </c>
      <c r="I231" s="120"/>
      <c r="J231" s="121">
        <f>ROUND(I231*H231,2)</f>
        <v>0</v>
      </c>
      <c r="K231" s="122"/>
      <c r="L231" s="20"/>
      <c r="M231" s="123" t="s">
        <v>0</v>
      </c>
      <c r="N231" s="124" t="s">
        <v>24</v>
      </c>
      <c r="O231" s="27"/>
      <c r="P231" s="125">
        <f>O231*H231</f>
        <v>0</v>
      </c>
      <c r="Q231" s="125">
        <v>1.0606599999999999</v>
      </c>
      <c r="R231" s="125">
        <f>Q231*H231</f>
        <v>0.48366095999999997</v>
      </c>
      <c r="S231" s="125">
        <v>0</v>
      </c>
      <c r="T231" s="126">
        <f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27" t="s">
        <v>87</v>
      </c>
      <c r="AT231" s="127" t="s">
        <v>83</v>
      </c>
      <c r="AU231" s="127" t="s">
        <v>45</v>
      </c>
      <c r="AY231" s="10" t="s">
        <v>80</v>
      </c>
      <c r="BE231" s="128">
        <f>IF(N231="základní",J231,0)</f>
        <v>0</v>
      </c>
      <c r="BF231" s="128">
        <f>IF(N231="snížená",J231,0)</f>
        <v>0</v>
      </c>
      <c r="BG231" s="128">
        <f>IF(N231="zákl. přenesená",J231,0)</f>
        <v>0</v>
      </c>
      <c r="BH231" s="128">
        <f>IF(N231="sníž. přenesená",J231,0)</f>
        <v>0</v>
      </c>
      <c r="BI231" s="128">
        <f>IF(N231="nulová",J231,0)</f>
        <v>0</v>
      </c>
      <c r="BJ231" s="10" t="s">
        <v>43</v>
      </c>
      <c r="BK231" s="128">
        <f>ROUND(I231*H231,2)</f>
        <v>0</v>
      </c>
      <c r="BL231" s="10" t="s">
        <v>87</v>
      </c>
      <c r="BM231" s="127" t="s">
        <v>273</v>
      </c>
    </row>
    <row r="232" spans="1:65" s="2" customFormat="1" ht="19.5" x14ac:dyDescent="0.2">
      <c r="A232" s="17"/>
      <c r="B232" s="18"/>
      <c r="C232" s="19"/>
      <c r="D232" s="129" t="s">
        <v>89</v>
      </c>
      <c r="E232" s="19"/>
      <c r="F232" s="130" t="s">
        <v>274</v>
      </c>
      <c r="G232" s="19"/>
      <c r="H232" s="19"/>
      <c r="I232" s="131"/>
      <c r="J232" s="19"/>
      <c r="K232" s="19"/>
      <c r="L232" s="20"/>
      <c r="M232" s="132"/>
      <c r="N232" s="133"/>
      <c r="O232" s="27"/>
      <c r="P232" s="27"/>
      <c r="Q232" s="27"/>
      <c r="R232" s="27"/>
      <c r="S232" s="27"/>
      <c r="T232" s="28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T232" s="10" t="s">
        <v>89</v>
      </c>
      <c r="AU232" s="10" t="s">
        <v>45</v>
      </c>
    </row>
    <row r="233" spans="1:65" s="8" customFormat="1" ht="11.25" x14ac:dyDescent="0.2">
      <c r="B233" s="134"/>
      <c r="C233" s="135"/>
      <c r="D233" s="129" t="s">
        <v>91</v>
      </c>
      <c r="E233" s="136" t="s">
        <v>0</v>
      </c>
      <c r="F233" s="137" t="s">
        <v>275</v>
      </c>
      <c r="G233" s="135"/>
      <c r="H233" s="138">
        <v>0.17100000000000001</v>
      </c>
      <c r="I233" s="139"/>
      <c r="J233" s="135"/>
      <c r="K233" s="135"/>
      <c r="L233" s="140"/>
      <c r="M233" s="141"/>
      <c r="N233" s="142"/>
      <c r="O233" s="142"/>
      <c r="P233" s="142"/>
      <c r="Q233" s="142"/>
      <c r="R233" s="142"/>
      <c r="S233" s="142"/>
      <c r="T233" s="143"/>
      <c r="AT233" s="144" t="s">
        <v>91</v>
      </c>
      <c r="AU233" s="144" t="s">
        <v>45</v>
      </c>
      <c r="AV233" s="8" t="s">
        <v>45</v>
      </c>
      <c r="AW233" s="8" t="s">
        <v>15</v>
      </c>
      <c r="AX233" s="8" t="s">
        <v>42</v>
      </c>
      <c r="AY233" s="144" t="s">
        <v>80</v>
      </c>
    </row>
    <row r="234" spans="1:65" s="8" customFormat="1" ht="11.25" x14ac:dyDescent="0.2">
      <c r="B234" s="134"/>
      <c r="C234" s="135"/>
      <c r="D234" s="129" t="s">
        <v>91</v>
      </c>
      <c r="E234" s="136" t="s">
        <v>0</v>
      </c>
      <c r="F234" s="137" t="s">
        <v>276</v>
      </c>
      <c r="G234" s="135"/>
      <c r="H234" s="138">
        <v>0.14699999999999999</v>
      </c>
      <c r="I234" s="139"/>
      <c r="J234" s="135"/>
      <c r="K234" s="135"/>
      <c r="L234" s="140"/>
      <c r="M234" s="141"/>
      <c r="N234" s="142"/>
      <c r="O234" s="142"/>
      <c r="P234" s="142"/>
      <c r="Q234" s="142"/>
      <c r="R234" s="142"/>
      <c r="S234" s="142"/>
      <c r="T234" s="143"/>
      <c r="AT234" s="144" t="s">
        <v>91</v>
      </c>
      <c r="AU234" s="144" t="s">
        <v>45</v>
      </c>
      <c r="AV234" s="8" t="s">
        <v>45</v>
      </c>
      <c r="AW234" s="8" t="s">
        <v>15</v>
      </c>
      <c r="AX234" s="8" t="s">
        <v>42</v>
      </c>
      <c r="AY234" s="144" t="s">
        <v>80</v>
      </c>
    </row>
    <row r="235" spans="1:65" s="8" customFormat="1" ht="11.25" x14ac:dyDescent="0.2">
      <c r="B235" s="134"/>
      <c r="C235" s="135"/>
      <c r="D235" s="129" t="s">
        <v>91</v>
      </c>
      <c r="E235" s="136" t="s">
        <v>0</v>
      </c>
      <c r="F235" s="137" t="s">
        <v>277</v>
      </c>
      <c r="G235" s="135"/>
      <c r="H235" s="138">
        <v>6.9000000000000006E-2</v>
      </c>
      <c r="I235" s="139"/>
      <c r="J235" s="135"/>
      <c r="K235" s="135"/>
      <c r="L235" s="140"/>
      <c r="M235" s="141"/>
      <c r="N235" s="142"/>
      <c r="O235" s="142"/>
      <c r="P235" s="142"/>
      <c r="Q235" s="142"/>
      <c r="R235" s="142"/>
      <c r="S235" s="142"/>
      <c r="T235" s="143"/>
      <c r="AT235" s="144" t="s">
        <v>91</v>
      </c>
      <c r="AU235" s="144" t="s">
        <v>45</v>
      </c>
      <c r="AV235" s="8" t="s">
        <v>45</v>
      </c>
      <c r="AW235" s="8" t="s">
        <v>15</v>
      </c>
      <c r="AX235" s="8" t="s">
        <v>42</v>
      </c>
      <c r="AY235" s="144" t="s">
        <v>80</v>
      </c>
    </row>
    <row r="236" spans="1:65" s="8" customFormat="1" ht="11.25" x14ac:dyDescent="0.2">
      <c r="B236" s="134"/>
      <c r="C236" s="135"/>
      <c r="D236" s="129" t="s">
        <v>91</v>
      </c>
      <c r="E236" s="136" t="s">
        <v>0</v>
      </c>
      <c r="F236" s="137" t="s">
        <v>278</v>
      </c>
      <c r="G236" s="135"/>
      <c r="H236" s="138">
        <v>6.9000000000000006E-2</v>
      </c>
      <c r="I236" s="139"/>
      <c r="J236" s="135"/>
      <c r="K236" s="135"/>
      <c r="L236" s="140"/>
      <c r="M236" s="141"/>
      <c r="N236" s="142"/>
      <c r="O236" s="142"/>
      <c r="P236" s="142"/>
      <c r="Q236" s="142"/>
      <c r="R236" s="142"/>
      <c r="S236" s="142"/>
      <c r="T236" s="143"/>
      <c r="AT236" s="144" t="s">
        <v>91</v>
      </c>
      <c r="AU236" s="144" t="s">
        <v>45</v>
      </c>
      <c r="AV236" s="8" t="s">
        <v>45</v>
      </c>
      <c r="AW236" s="8" t="s">
        <v>15</v>
      </c>
      <c r="AX236" s="8" t="s">
        <v>42</v>
      </c>
      <c r="AY236" s="144" t="s">
        <v>80</v>
      </c>
    </row>
    <row r="237" spans="1:65" s="9" customFormat="1" ht="11.25" x14ac:dyDescent="0.2">
      <c r="B237" s="145"/>
      <c r="C237" s="146"/>
      <c r="D237" s="129" t="s">
        <v>91</v>
      </c>
      <c r="E237" s="147" t="s">
        <v>0</v>
      </c>
      <c r="F237" s="148" t="s">
        <v>101</v>
      </c>
      <c r="G237" s="146"/>
      <c r="H237" s="149">
        <v>0.45600000000000002</v>
      </c>
      <c r="I237" s="150"/>
      <c r="J237" s="146"/>
      <c r="K237" s="146"/>
      <c r="L237" s="151"/>
      <c r="M237" s="152"/>
      <c r="N237" s="153"/>
      <c r="O237" s="153"/>
      <c r="P237" s="153"/>
      <c r="Q237" s="153"/>
      <c r="R237" s="153"/>
      <c r="S237" s="153"/>
      <c r="T237" s="154"/>
      <c r="AT237" s="155" t="s">
        <v>91</v>
      </c>
      <c r="AU237" s="155" t="s">
        <v>45</v>
      </c>
      <c r="AV237" s="9" t="s">
        <v>87</v>
      </c>
      <c r="AW237" s="9" t="s">
        <v>15</v>
      </c>
      <c r="AX237" s="9" t="s">
        <v>43</v>
      </c>
      <c r="AY237" s="155" t="s">
        <v>80</v>
      </c>
    </row>
    <row r="238" spans="1:65" s="2" customFormat="1" ht="24.2" customHeight="1" x14ac:dyDescent="0.2">
      <c r="A238" s="17"/>
      <c r="B238" s="18"/>
      <c r="C238" s="115" t="s">
        <v>279</v>
      </c>
      <c r="D238" s="115" t="s">
        <v>83</v>
      </c>
      <c r="E238" s="116" t="s">
        <v>280</v>
      </c>
      <c r="F238" s="117" t="s">
        <v>281</v>
      </c>
      <c r="G238" s="118" t="s">
        <v>96</v>
      </c>
      <c r="H238" s="119">
        <v>13.38</v>
      </c>
      <c r="I238" s="120"/>
      <c r="J238" s="121">
        <f>ROUND(I238*H238,2)</f>
        <v>0</v>
      </c>
      <c r="K238" s="122"/>
      <c r="L238" s="20"/>
      <c r="M238" s="123" t="s">
        <v>0</v>
      </c>
      <c r="N238" s="124" t="s">
        <v>24</v>
      </c>
      <c r="O238" s="27"/>
      <c r="P238" s="125">
        <f>O238*H238</f>
        <v>0</v>
      </c>
      <c r="Q238" s="125">
        <v>0</v>
      </c>
      <c r="R238" s="125">
        <f>Q238*H238</f>
        <v>0</v>
      </c>
      <c r="S238" s="125">
        <v>0</v>
      </c>
      <c r="T238" s="126">
        <f>S238*H238</f>
        <v>0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27" t="s">
        <v>87</v>
      </c>
      <c r="AT238" s="127" t="s">
        <v>83</v>
      </c>
      <c r="AU238" s="127" t="s">
        <v>45</v>
      </c>
      <c r="AY238" s="10" t="s">
        <v>80</v>
      </c>
      <c r="BE238" s="128">
        <f>IF(N238="základní",J238,0)</f>
        <v>0</v>
      </c>
      <c r="BF238" s="128">
        <f>IF(N238="snížená",J238,0)</f>
        <v>0</v>
      </c>
      <c r="BG238" s="128">
        <f>IF(N238="zákl. přenesená",J238,0)</f>
        <v>0</v>
      </c>
      <c r="BH238" s="128">
        <f>IF(N238="sníž. přenesená",J238,0)</f>
        <v>0</v>
      </c>
      <c r="BI238" s="128">
        <f>IF(N238="nulová",J238,0)</f>
        <v>0</v>
      </c>
      <c r="BJ238" s="10" t="s">
        <v>43</v>
      </c>
      <c r="BK238" s="128">
        <f>ROUND(I238*H238,2)</f>
        <v>0</v>
      </c>
      <c r="BL238" s="10" t="s">
        <v>87</v>
      </c>
      <c r="BM238" s="127" t="s">
        <v>282</v>
      </c>
    </row>
    <row r="239" spans="1:65" s="2" customFormat="1" ht="19.5" x14ac:dyDescent="0.2">
      <c r="A239" s="17"/>
      <c r="B239" s="18"/>
      <c r="C239" s="19"/>
      <c r="D239" s="129" t="s">
        <v>89</v>
      </c>
      <c r="E239" s="19"/>
      <c r="F239" s="130" t="s">
        <v>283</v>
      </c>
      <c r="G239" s="19"/>
      <c r="H239" s="19"/>
      <c r="I239" s="131"/>
      <c r="J239" s="19"/>
      <c r="K239" s="19"/>
      <c r="L239" s="20"/>
      <c r="M239" s="132"/>
      <c r="N239" s="133"/>
      <c r="O239" s="27"/>
      <c r="P239" s="27"/>
      <c r="Q239" s="27"/>
      <c r="R239" s="27"/>
      <c r="S239" s="27"/>
      <c r="T239" s="28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T239" s="10" t="s">
        <v>89</v>
      </c>
      <c r="AU239" s="10" t="s">
        <v>45</v>
      </c>
    </row>
    <row r="240" spans="1:65" s="8" customFormat="1" ht="11.25" x14ac:dyDescent="0.2">
      <c r="B240" s="134"/>
      <c r="C240" s="135"/>
      <c r="D240" s="129" t="s">
        <v>91</v>
      </c>
      <c r="E240" s="136" t="s">
        <v>0</v>
      </c>
      <c r="F240" s="137" t="s">
        <v>284</v>
      </c>
      <c r="G240" s="135"/>
      <c r="H240" s="138">
        <v>15.3</v>
      </c>
      <c r="I240" s="139"/>
      <c r="J240" s="135"/>
      <c r="K240" s="135"/>
      <c r="L240" s="140"/>
      <c r="M240" s="141"/>
      <c r="N240" s="142"/>
      <c r="O240" s="142"/>
      <c r="P240" s="142"/>
      <c r="Q240" s="142"/>
      <c r="R240" s="142"/>
      <c r="S240" s="142"/>
      <c r="T240" s="143"/>
      <c r="AT240" s="144" t="s">
        <v>91</v>
      </c>
      <c r="AU240" s="144" t="s">
        <v>45</v>
      </c>
      <c r="AV240" s="8" t="s">
        <v>45</v>
      </c>
      <c r="AW240" s="8" t="s">
        <v>15</v>
      </c>
      <c r="AX240" s="8" t="s">
        <v>42</v>
      </c>
      <c r="AY240" s="144" t="s">
        <v>80</v>
      </c>
    </row>
    <row r="241" spans="1:65" s="8" customFormat="1" ht="11.25" x14ac:dyDescent="0.2">
      <c r="B241" s="134"/>
      <c r="C241" s="135"/>
      <c r="D241" s="129" t="s">
        <v>91</v>
      </c>
      <c r="E241" s="136" t="s">
        <v>0</v>
      </c>
      <c r="F241" s="137" t="s">
        <v>285</v>
      </c>
      <c r="G241" s="135"/>
      <c r="H241" s="138">
        <v>13.38</v>
      </c>
      <c r="I241" s="139"/>
      <c r="J241" s="135"/>
      <c r="K241" s="135"/>
      <c r="L241" s="140"/>
      <c r="M241" s="141"/>
      <c r="N241" s="142"/>
      <c r="O241" s="142"/>
      <c r="P241" s="142"/>
      <c r="Q241" s="142"/>
      <c r="R241" s="142"/>
      <c r="S241" s="142"/>
      <c r="T241" s="143"/>
      <c r="AT241" s="144" t="s">
        <v>91</v>
      </c>
      <c r="AU241" s="144" t="s">
        <v>45</v>
      </c>
      <c r="AV241" s="8" t="s">
        <v>45</v>
      </c>
      <c r="AW241" s="8" t="s">
        <v>15</v>
      </c>
      <c r="AX241" s="8" t="s">
        <v>43</v>
      </c>
      <c r="AY241" s="144" t="s">
        <v>80</v>
      </c>
    </row>
    <row r="242" spans="1:65" s="2" customFormat="1" ht="16.5" customHeight="1" x14ac:dyDescent="0.2">
      <c r="A242" s="17"/>
      <c r="B242" s="18"/>
      <c r="C242" s="115" t="s">
        <v>286</v>
      </c>
      <c r="D242" s="115" t="s">
        <v>83</v>
      </c>
      <c r="E242" s="116" t="s">
        <v>287</v>
      </c>
      <c r="F242" s="117" t="s">
        <v>288</v>
      </c>
      <c r="G242" s="118" t="s">
        <v>86</v>
      </c>
      <c r="H242" s="119">
        <v>77.040000000000006</v>
      </c>
      <c r="I242" s="120"/>
      <c r="J242" s="121">
        <f>ROUND(I242*H242,2)</f>
        <v>0</v>
      </c>
      <c r="K242" s="122"/>
      <c r="L242" s="20"/>
      <c r="M242" s="123" t="s">
        <v>0</v>
      </c>
      <c r="N242" s="124" t="s">
        <v>24</v>
      </c>
      <c r="O242" s="27"/>
      <c r="P242" s="125">
        <f>O242*H242</f>
        <v>0</v>
      </c>
      <c r="Q242" s="125">
        <v>1.4400000000000001E-3</v>
      </c>
      <c r="R242" s="125">
        <f>Q242*H242</f>
        <v>0.11093760000000001</v>
      </c>
      <c r="S242" s="125">
        <v>0</v>
      </c>
      <c r="T242" s="126">
        <f>S242*H242</f>
        <v>0</v>
      </c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R242" s="127" t="s">
        <v>87</v>
      </c>
      <c r="AT242" s="127" t="s">
        <v>83</v>
      </c>
      <c r="AU242" s="127" t="s">
        <v>45</v>
      </c>
      <c r="AY242" s="10" t="s">
        <v>80</v>
      </c>
      <c r="BE242" s="128">
        <f>IF(N242="základní",J242,0)</f>
        <v>0</v>
      </c>
      <c r="BF242" s="128">
        <f>IF(N242="snížená",J242,0)</f>
        <v>0</v>
      </c>
      <c r="BG242" s="128">
        <f>IF(N242="zákl. přenesená",J242,0)</f>
        <v>0</v>
      </c>
      <c r="BH242" s="128">
        <f>IF(N242="sníž. přenesená",J242,0)</f>
        <v>0</v>
      </c>
      <c r="BI242" s="128">
        <f>IF(N242="nulová",J242,0)</f>
        <v>0</v>
      </c>
      <c r="BJ242" s="10" t="s">
        <v>43</v>
      </c>
      <c r="BK242" s="128">
        <f>ROUND(I242*H242,2)</f>
        <v>0</v>
      </c>
      <c r="BL242" s="10" t="s">
        <v>87</v>
      </c>
      <c r="BM242" s="127" t="s">
        <v>289</v>
      </c>
    </row>
    <row r="243" spans="1:65" s="2" customFormat="1" ht="11.25" x14ac:dyDescent="0.2">
      <c r="A243" s="17"/>
      <c r="B243" s="18"/>
      <c r="C243" s="19"/>
      <c r="D243" s="129" t="s">
        <v>89</v>
      </c>
      <c r="E243" s="19"/>
      <c r="F243" s="130" t="s">
        <v>290</v>
      </c>
      <c r="G243" s="19"/>
      <c r="H243" s="19"/>
      <c r="I243" s="131"/>
      <c r="J243" s="19"/>
      <c r="K243" s="19"/>
      <c r="L243" s="20"/>
      <c r="M243" s="132"/>
      <c r="N243" s="133"/>
      <c r="O243" s="27"/>
      <c r="P243" s="27"/>
      <c r="Q243" s="27"/>
      <c r="R243" s="27"/>
      <c r="S243" s="27"/>
      <c r="T243" s="28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T243" s="10" t="s">
        <v>89</v>
      </c>
      <c r="AU243" s="10" t="s">
        <v>45</v>
      </c>
    </row>
    <row r="244" spans="1:65" s="8" customFormat="1" ht="11.25" x14ac:dyDescent="0.2">
      <c r="B244" s="134"/>
      <c r="C244" s="135"/>
      <c r="D244" s="129" t="s">
        <v>91</v>
      </c>
      <c r="E244" s="136" t="s">
        <v>0</v>
      </c>
      <c r="F244" s="137" t="s">
        <v>291</v>
      </c>
      <c r="G244" s="135"/>
      <c r="H244" s="138">
        <v>41.4</v>
      </c>
      <c r="I244" s="139"/>
      <c r="J244" s="135"/>
      <c r="K244" s="135"/>
      <c r="L244" s="140"/>
      <c r="M244" s="141"/>
      <c r="N244" s="142"/>
      <c r="O244" s="142"/>
      <c r="P244" s="142"/>
      <c r="Q244" s="142"/>
      <c r="R244" s="142"/>
      <c r="S244" s="142"/>
      <c r="T244" s="143"/>
      <c r="AT244" s="144" t="s">
        <v>91</v>
      </c>
      <c r="AU244" s="144" t="s">
        <v>45</v>
      </c>
      <c r="AV244" s="8" t="s">
        <v>45</v>
      </c>
      <c r="AW244" s="8" t="s">
        <v>15</v>
      </c>
      <c r="AX244" s="8" t="s">
        <v>42</v>
      </c>
      <c r="AY244" s="144" t="s">
        <v>80</v>
      </c>
    </row>
    <row r="245" spans="1:65" s="8" customFormat="1" ht="11.25" x14ac:dyDescent="0.2">
      <c r="B245" s="134"/>
      <c r="C245" s="135"/>
      <c r="D245" s="129" t="s">
        <v>91</v>
      </c>
      <c r="E245" s="136" t="s">
        <v>0</v>
      </c>
      <c r="F245" s="137" t="s">
        <v>292</v>
      </c>
      <c r="G245" s="135"/>
      <c r="H245" s="138">
        <v>35.64</v>
      </c>
      <c r="I245" s="139"/>
      <c r="J245" s="135"/>
      <c r="K245" s="135"/>
      <c r="L245" s="140"/>
      <c r="M245" s="141"/>
      <c r="N245" s="142"/>
      <c r="O245" s="142"/>
      <c r="P245" s="142"/>
      <c r="Q245" s="142"/>
      <c r="R245" s="142"/>
      <c r="S245" s="142"/>
      <c r="T245" s="143"/>
      <c r="AT245" s="144" t="s">
        <v>91</v>
      </c>
      <c r="AU245" s="144" t="s">
        <v>45</v>
      </c>
      <c r="AV245" s="8" t="s">
        <v>45</v>
      </c>
      <c r="AW245" s="8" t="s">
        <v>15</v>
      </c>
      <c r="AX245" s="8" t="s">
        <v>42</v>
      </c>
      <c r="AY245" s="144" t="s">
        <v>80</v>
      </c>
    </row>
    <row r="246" spans="1:65" s="9" customFormat="1" ht="11.25" x14ac:dyDescent="0.2">
      <c r="B246" s="145"/>
      <c r="C246" s="146"/>
      <c r="D246" s="129" t="s">
        <v>91</v>
      </c>
      <c r="E246" s="147" t="s">
        <v>0</v>
      </c>
      <c r="F246" s="148" t="s">
        <v>101</v>
      </c>
      <c r="G246" s="146"/>
      <c r="H246" s="149">
        <v>77.039999999999992</v>
      </c>
      <c r="I246" s="150"/>
      <c r="J246" s="146"/>
      <c r="K246" s="146"/>
      <c r="L246" s="151"/>
      <c r="M246" s="152"/>
      <c r="N246" s="153"/>
      <c r="O246" s="153"/>
      <c r="P246" s="153"/>
      <c r="Q246" s="153"/>
      <c r="R246" s="153"/>
      <c r="S246" s="153"/>
      <c r="T246" s="154"/>
      <c r="AT246" s="155" t="s">
        <v>91</v>
      </c>
      <c r="AU246" s="155" t="s">
        <v>45</v>
      </c>
      <c r="AV246" s="9" t="s">
        <v>87</v>
      </c>
      <c r="AW246" s="9" t="s">
        <v>15</v>
      </c>
      <c r="AX246" s="9" t="s">
        <v>43</v>
      </c>
      <c r="AY246" s="155" t="s">
        <v>80</v>
      </c>
    </row>
    <row r="247" spans="1:65" s="2" customFormat="1" ht="16.5" customHeight="1" x14ac:dyDescent="0.2">
      <c r="A247" s="17"/>
      <c r="B247" s="18"/>
      <c r="C247" s="115" t="s">
        <v>293</v>
      </c>
      <c r="D247" s="115" t="s">
        <v>83</v>
      </c>
      <c r="E247" s="116" t="s">
        <v>294</v>
      </c>
      <c r="F247" s="117" t="s">
        <v>295</v>
      </c>
      <c r="G247" s="118" t="s">
        <v>86</v>
      </c>
      <c r="H247" s="119">
        <v>77.040000000000006</v>
      </c>
      <c r="I247" s="120"/>
      <c r="J247" s="121">
        <f>ROUND(I247*H247,2)</f>
        <v>0</v>
      </c>
      <c r="K247" s="122"/>
      <c r="L247" s="20"/>
      <c r="M247" s="123" t="s">
        <v>0</v>
      </c>
      <c r="N247" s="124" t="s">
        <v>24</v>
      </c>
      <c r="O247" s="27"/>
      <c r="P247" s="125">
        <f>O247*H247</f>
        <v>0</v>
      </c>
      <c r="Q247" s="125">
        <v>4.0000000000000003E-5</v>
      </c>
      <c r="R247" s="125">
        <f>Q247*H247</f>
        <v>3.0816000000000003E-3</v>
      </c>
      <c r="S247" s="125">
        <v>0</v>
      </c>
      <c r="T247" s="126">
        <f>S247*H247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127" t="s">
        <v>87</v>
      </c>
      <c r="AT247" s="127" t="s">
        <v>83</v>
      </c>
      <c r="AU247" s="127" t="s">
        <v>45</v>
      </c>
      <c r="AY247" s="10" t="s">
        <v>80</v>
      </c>
      <c r="BE247" s="128">
        <f>IF(N247="základní",J247,0)</f>
        <v>0</v>
      </c>
      <c r="BF247" s="128">
        <f>IF(N247="snížená",J247,0)</f>
        <v>0</v>
      </c>
      <c r="BG247" s="128">
        <f>IF(N247="zákl. přenesená",J247,0)</f>
        <v>0</v>
      </c>
      <c r="BH247" s="128">
        <f>IF(N247="sníž. přenesená",J247,0)</f>
        <v>0</v>
      </c>
      <c r="BI247" s="128">
        <f>IF(N247="nulová",J247,0)</f>
        <v>0</v>
      </c>
      <c r="BJ247" s="10" t="s">
        <v>43</v>
      </c>
      <c r="BK247" s="128">
        <f>ROUND(I247*H247,2)</f>
        <v>0</v>
      </c>
      <c r="BL247" s="10" t="s">
        <v>87</v>
      </c>
      <c r="BM247" s="127" t="s">
        <v>296</v>
      </c>
    </row>
    <row r="248" spans="1:65" s="2" customFormat="1" ht="19.5" x14ac:dyDescent="0.2">
      <c r="A248" s="17"/>
      <c r="B248" s="18"/>
      <c r="C248" s="19"/>
      <c r="D248" s="129" t="s">
        <v>89</v>
      </c>
      <c r="E248" s="19"/>
      <c r="F248" s="130" t="s">
        <v>297</v>
      </c>
      <c r="G248" s="19"/>
      <c r="H248" s="19"/>
      <c r="I248" s="131"/>
      <c r="J248" s="19"/>
      <c r="K248" s="19"/>
      <c r="L248" s="20"/>
      <c r="M248" s="132"/>
      <c r="N248" s="133"/>
      <c r="O248" s="27"/>
      <c r="P248" s="27"/>
      <c r="Q248" s="27"/>
      <c r="R248" s="27"/>
      <c r="S248" s="27"/>
      <c r="T248" s="28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T248" s="10" t="s">
        <v>89</v>
      </c>
      <c r="AU248" s="10" t="s">
        <v>45</v>
      </c>
    </row>
    <row r="249" spans="1:65" s="8" customFormat="1" ht="11.25" x14ac:dyDescent="0.2">
      <c r="B249" s="134"/>
      <c r="C249" s="135"/>
      <c r="D249" s="129" t="s">
        <v>91</v>
      </c>
      <c r="E249" s="136" t="s">
        <v>0</v>
      </c>
      <c r="F249" s="137" t="s">
        <v>298</v>
      </c>
      <c r="G249" s="135"/>
      <c r="H249" s="138">
        <v>77.040000000000006</v>
      </c>
      <c r="I249" s="139"/>
      <c r="J249" s="135"/>
      <c r="K249" s="135"/>
      <c r="L249" s="140"/>
      <c r="M249" s="141"/>
      <c r="N249" s="142"/>
      <c r="O249" s="142"/>
      <c r="P249" s="142"/>
      <c r="Q249" s="142"/>
      <c r="R249" s="142"/>
      <c r="S249" s="142"/>
      <c r="T249" s="143"/>
      <c r="AT249" s="144" t="s">
        <v>91</v>
      </c>
      <c r="AU249" s="144" t="s">
        <v>45</v>
      </c>
      <c r="AV249" s="8" t="s">
        <v>45</v>
      </c>
      <c r="AW249" s="8" t="s">
        <v>15</v>
      </c>
      <c r="AX249" s="8" t="s">
        <v>43</v>
      </c>
      <c r="AY249" s="144" t="s">
        <v>80</v>
      </c>
    </row>
    <row r="250" spans="1:65" s="7" customFormat="1" ht="22.9" customHeight="1" x14ac:dyDescent="0.2">
      <c r="B250" s="99"/>
      <c r="C250" s="100"/>
      <c r="D250" s="101" t="s">
        <v>41</v>
      </c>
      <c r="E250" s="113" t="s">
        <v>299</v>
      </c>
      <c r="F250" s="113" t="s">
        <v>300</v>
      </c>
      <c r="G250" s="100"/>
      <c r="H250" s="100"/>
      <c r="I250" s="103"/>
      <c r="J250" s="114">
        <f>BK250</f>
        <v>0</v>
      </c>
      <c r="K250" s="100"/>
      <c r="L250" s="105"/>
      <c r="M250" s="106"/>
      <c r="N250" s="107"/>
      <c r="O250" s="107"/>
      <c r="P250" s="108">
        <f>SUM(P251:P284)</f>
        <v>0</v>
      </c>
      <c r="Q250" s="107"/>
      <c r="R250" s="108">
        <f>SUM(R251:R284)</f>
        <v>3.52501577</v>
      </c>
      <c r="S250" s="107"/>
      <c r="T250" s="109">
        <f>SUM(T251:T284)</f>
        <v>0</v>
      </c>
      <c r="AR250" s="110" t="s">
        <v>43</v>
      </c>
      <c r="AT250" s="111" t="s">
        <v>41</v>
      </c>
      <c r="AU250" s="111" t="s">
        <v>43</v>
      </c>
      <c r="AY250" s="110" t="s">
        <v>80</v>
      </c>
      <c r="BK250" s="112">
        <f>SUM(BK251:BK284)</f>
        <v>0</v>
      </c>
    </row>
    <row r="251" spans="1:65" s="2" customFormat="1" ht="16.5" customHeight="1" x14ac:dyDescent="0.2">
      <c r="A251" s="17"/>
      <c r="B251" s="18"/>
      <c r="C251" s="115" t="s">
        <v>301</v>
      </c>
      <c r="D251" s="115" t="s">
        <v>83</v>
      </c>
      <c r="E251" s="116" t="s">
        <v>302</v>
      </c>
      <c r="F251" s="117" t="s">
        <v>303</v>
      </c>
      <c r="G251" s="118" t="s">
        <v>96</v>
      </c>
      <c r="H251" s="119">
        <v>7.14</v>
      </c>
      <c r="I251" s="120"/>
      <c r="J251" s="121">
        <f>ROUND(I251*H251,2)</f>
        <v>0</v>
      </c>
      <c r="K251" s="122"/>
      <c r="L251" s="20"/>
      <c r="M251" s="123" t="s">
        <v>0</v>
      </c>
      <c r="N251" s="124" t="s">
        <v>24</v>
      </c>
      <c r="O251" s="27"/>
      <c r="P251" s="125">
        <f>O251*H251</f>
        <v>0</v>
      </c>
      <c r="Q251" s="125">
        <v>0</v>
      </c>
      <c r="R251" s="125">
        <f>Q251*H251</f>
        <v>0</v>
      </c>
      <c r="S251" s="125">
        <v>0</v>
      </c>
      <c r="T251" s="126">
        <f>S251*H251</f>
        <v>0</v>
      </c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R251" s="127" t="s">
        <v>87</v>
      </c>
      <c r="AT251" s="127" t="s">
        <v>83</v>
      </c>
      <c r="AU251" s="127" t="s">
        <v>45</v>
      </c>
      <c r="AY251" s="10" t="s">
        <v>80</v>
      </c>
      <c r="BE251" s="128">
        <f>IF(N251="základní",J251,0)</f>
        <v>0</v>
      </c>
      <c r="BF251" s="128">
        <f>IF(N251="snížená",J251,0)</f>
        <v>0</v>
      </c>
      <c r="BG251" s="128">
        <f>IF(N251="zákl. přenesená",J251,0)</f>
        <v>0</v>
      </c>
      <c r="BH251" s="128">
        <f>IF(N251="sníž. přenesená",J251,0)</f>
        <v>0</v>
      </c>
      <c r="BI251" s="128">
        <f>IF(N251="nulová",J251,0)</f>
        <v>0</v>
      </c>
      <c r="BJ251" s="10" t="s">
        <v>43</v>
      </c>
      <c r="BK251" s="128">
        <f>ROUND(I251*H251,2)</f>
        <v>0</v>
      </c>
      <c r="BL251" s="10" t="s">
        <v>87</v>
      </c>
      <c r="BM251" s="127" t="s">
        <v>304</v>
      </c>
    </row>
    <row r="252" spans="1:65" s="2" customFormat="1" ht="11.25" x14ac:dyDescent="0.2">
      <c r="A252" s="17"/>
      <c r="B252" s="18"/>
      <c r="C252" s="19"/>
      <c r="D252" s="129" t="s">
        <v>89</v>
      </c>
      <c r="E252" s="19"/>
      <c r="F252" s="130" t="s">
        <v>305</v>
      </c>
      <c r="G252" s="19"/>
      <c r="H252" s="19"/>
      <c r="I252" s="131"/>
      <c r="J252" s="19"/>
      <c r="K252" s="19"/>
      <c r="L252" s="20"/>
      <c r="M252" s="132"/>
      <c r="N252" s="133"/>
      <c r="O252" s="27"/>
      <c r="P252" s="27"/>
      <c r="Q252" s="27"/>
      <c r="R252" s="27"/>
      <c r="S252" s="27"/>
      <c r="T252" s="28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T252" s="10" t="s">
        <v>89</v>
      </c>
      <c r="AU252" s="10" t="s">
        <v>45</v>
      </c>
    </row>
    <row r="253" spans="1:65" s="8" customFormat="1" ht="11.25" x14ac:dyDescent="0.2">
      <c r="B253" s="134"/>
      <c r="C253" s="135"/>
      <c r="D253" s="129" t="s">
        <v>91</v>
      </c>
      <c r="E253" s="136" t="s">
        <v>0</v>
      </c>
      <c r="F253" s="137" t="s">
        <v>306</v>
      </c>
      <c r="G253" s="135"/>
      <c r="H253" s="138">
        <v>3.85</v>
      </c>
      <c r="I253" s="139"/>
      <c r="J253" s="135"/>
      <c r="K253" s="135"/>
      <c r="L253" s="140"/>
      <c r="M253" s="141"/>
      <c r="N253" s="142"/>
      <c r="O253" s="142"/>
      <c r="P253" s="142"/>
      <c r="Q253" s="142"/>
      <c r="R253" s="142"/>
      <c r="S253" s="142"/>
      <c r="T253" s="143"/>
      <c r="AT253" s="144" t="s">
        <v>91</v>
      </c>
      <c r="AU253" s="144" t="s">
        <v>45</v>
      </c>
      <c r="AV253" s="8" t="s">
        <v>45</v>
      </c>
      <c r="AW253" s="8" t="s">
        <v>15</v>
      </c>
      <c r="AX253" s="8" t="s">
        <v>42</v>
      </c>
      <c r="AY253" s="144" t="s">
        <v>80</v>
      </c>
    </row>
    <row r="254" spans="1:65" s="8" customFormat="1" ht="11.25" x14ac:dyDescent="0.2">
      <c r="B254" s="134"/>
      <c r="C254" s="135"/>
      <c r="D254" s="129" t="s">
        <v>91</v>
      </c>
      <c r="E254" s="136" t="s">
        <v>0</v>
      </c>
      <c r="F254" s="137" t="s">
        <v>307</v>
      </c>
      <c r="G254" s="135"/>
      <c r="H254" s="138">
        <v>3.29</v>
      </c>
      <c r="I254" s="139"/>
      <c r="J254" s="135"/>
      <c r="K254" s="135"/>
      <c r="L254" s="140"/>
      <c r="M254" s="141"/>
      <c r="N254" s="142"/>
      <c r="O254" s="142"/>
      <c r="P254" s="142"/>
      <c r="Q254" s="142"/>
      <c r="R254" s="142"/>
      <c r="S254" s="142"/>
      <c r="T254" s="143"/>
      <c r="AT254" s="144" t="s">
        <v>91</v>
      </c>
      <c r="AU254" s="144" t="s">
        <v>45</v>
      </c>
      <c r="AV254" s="8" t="s">
        <v>45</v>
      </c>
      <c r="AW254" s="8" t="s">
        <v>15</v>
      </c>
      <c r="AX254" s="8" t="s">
        <v>42</v>
      </c>
      <c r="AY254" s="144" t="s">
        <v>80</v>
      </c>
    </row>
    <row r="255" spans="1:65" s="9" customFormat="1" ht="11.25" x14ac:dyDescent="0.2">
      <c r="B255" s="145"/>
      <c r="C255" s="146"/>
      <c r="D255" s="129" t="s">
        <v>91</v>
      </c>
      <c r="E255" s="147" t="s">
        <v>0</v>
      </c>
      <c r="F255" s="148" t="s">
        <v>101</v>
      </c>
      <c r="G255" s="146"/>
      <c r="H255" s="149">
        <v>7.1400000000000006</v>
      </c>
      <c r="I255" s="150"/>
      <c r="J255" s="146"/>
      <c r="K255" s="146"/>
      <c r="L255" s="151"/>
      <c r="M255" s="152"/>
      <c r="N255" s="153"/>
      <c r="O255" s="153"/>
      <c r="P255" s="153"/>
      <c r="Q255" s="153"/>
      <c r="R255" s="153"/>
      <c r="S255" s="153"/>
      <c r="T255" s="154"/>
      <c r="AT255" s="155" t="s">
        <v>91</v>
      </c>
      <c r="AU255" s="155" t="s">
        <v>45</v>
      </c>
      <c r="AV255" s="9" t="s">
        <v>87</v>
      </c>
      <c r="AW255" s="9" t="s">
        <v>15</v>
      </c>
      <c r="AX255" s="9" t="s">
        <v>43</v>
      </c>
      <c r="AY255" s="155" t="s">
        <v>80</v>
      </c>
    </row>
    <row r="256" spans="1:65" s="2" customFormat="1" ht="16.5" customHeight="1" x14ac:dyDescent="0.2">
      <c r="A256" s="17"/>
      <c r="B256" s="18"/>
      <c r="C256" s="115" t="s">
        <v>308</v>
      </c>
      <c r="D256" s="115" t="s">
        <v>83</v>
      </c>
      <c r="E256" s="116" t="s">
        <v>309</v>
      </c>
      <c r="F256" s="117" t="s">
        <v>310</v>
      </c>
      <c r="G256" s="118" t="s">
        <v>86</v>
      </c>
      <c r="H256" s="119">
        <v>25.68</v>
      </c>
      <c r="I256" s="120"/>
      <c r="J256" s="121">
        <f>ROUND(I256*H256,2)</f>
        <v>0</v>
      </c>
      <c r="K256" s="122"/>
      <c r="L256" s="20"/>
      <c r="M256" s="123" t="s">
        <v>0</v>
      </c>
      <c r="N256" s="124" t="s">
        <v>24</v>
      </c>
      <c r="O256" s="27"/>
      <c r="P256" s="125">
        <f>O256*H256</f>
        <v>0</v>
      </c>
      <c r="Q256" s="125">
        <v>4.1739999999999999E-2</v>
      </c>
      <c r="R256" s="125">
        <f>Q256*H256</f>
        <v>1.0718832</v>
      </c>
      <c r="S256" s="125">
        <v>0</v>
      </c>
      <c r="T256" s="126">
        <f>S256*H256</f>
        <v>0</v>
      </c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R256" s="127" t="s">
        <v>87</v>
      </c>
      <c r="AT256" s="127" t="s">
        <v>83</v>
      </c>
      <c r="AU256" s="127" t="s">
        <v>45</v>
      </c>
      <c r="AY256" s="10" t="s">
        <v>80</v>
      </c>
      <c r="BE256" s="128">
        <f>IF(N256="základní",J256,0)</f>
        <v>0</v>
      </c>
      <c r="BF256" s="128">
        <f>IF(N256="snížená",J256,0)</f>
        <v>0</v>
      </c>
      <c r="BG256" s="128">
        <f>IF(N256="zákl. přenesená",J256,0)</f>
        <v>0</v>
      </c>
      <c r="BH256" s="128">
        <f>IF(N256="sníž. přenesená",J256,0)</f>
        <v>0</v>
      </c>
      <c r="BI256" s="128">
        <f>IF(N256="nulová",J256,0)</f>
        <v>0</v>
      </c>
      <c r="BJ256" s="10" t="s">
        <v>43</v>
      </c>
      <c r="BK256" s="128">
        <f>ROUND(I256*H256,2)</f>
        <v>0</v>
      </c>
      <c r="BL256" s="10" t="s">
        <v>87</v>
      </c>
      <c r="BM256" s="127" t="s">
        <v>311</v>
      </c>
    </row>
    <row r="257" spans="1:65" s="2" customFormat="1" ht="11.25" x14ac:dyDescent="0.2">
      <c r="A257" s="17"/>
      <c r="B257" s="18"/>
      <c r="C257" s="19"/>
      <c r="D257" s="129" t="s">
        <v>89</v>
      </c>
      <c r="E257" s="19"/>
      <c r="F257" s="130" t="s">
        <v>312</v>
      </c>
      <c r="G257" s="19"/>
      <c r="H257" s="19"/>
      <c r="I257" s="131"/>
      <c r="J257" s="19"/>
      <c r="K257" s="19"/>
      <c r="L257" s="20"/>
      <c r="M257" s="132"/>
      <c r="N257" s="133"/>
      <c r="O257" s="27"/>
      <c r="P257" s="27"/>
      <c r="Q257" s="27"/>
      <c r="R257" s="27"/>
      <c r="S257" s="27"/>
      <c r="T257" s="28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T257" s="10" t="s">
        <v>89</v>
      </c>
      <c r="AU257" s="10" t="s">
        <v>45</v>
      </c>
    </row>
    <row r="258" spans="1:65" s="8" customFormat="1" ht="11.25" x14ac:dyDescent="0.2">
      <c r="B258" s="134"/>
      <c r="C258" s="135"/>
      <c r="D258" s="129" t="s">
        <v>91</v>
      </c>
      <c r="E258" s="136" t="s">
        <v>0</v>
      </c>
      <c r="F258" s="137" t="s">
        <v>313</v>
      </c>
      <c r="G258" s="135"/>
      <c r="H258" s="138">
        <v>13.8</v>
      </c>
      <c r="I258" s="139"/>
      <c r="J258" s="135"/>
      <c r="K258" s="135"/>
      <c r="L258" s="140"/>
      <c r="M258" s="141"/>
      <c r="N258" s="142"/>
      <c r="O258" s="142"/>
      <c r="P258" s="142"/>
      <c r="Q258" s="142"/>
      <c r="R258" s="142"/>
      <c r="S258" s="142"/>
      <c r="T258" s="143"/>
      <c r="AT258" s="144" t="s">
        <v>91</v>
      </c>
      <c r="AU258" s="144" t="s">
        <v>45</v>
      </c>
      <c r="AV258" s="8" t="s">
        <v>45</v>
      </c>
      <c r="AW258" s="8" t="s">
        <v>15</v>
      </c>
      <c r="AX258" s="8" t="s">
        <v>42</v>
      </c>
      <c r="AY258" s="144" t="s">
        <v>80</v>
      </c>
    </row>
    <row r="259" spans="1:65" s="8" customFormat="1" ht="11.25" x14ac:dyDescent="0.2">
      <c r="B259" s="134"/>
      <c r="C259" s="135"/>
      <c r="D259" s="129" t="s">
        <v>91</v>
      </c>
      <c r="E259" s="136" t="s">
        <v>0</v>
      </c>
      <c r="F259" s="137" t="s">
        <v>314</v>
      </c>
      <c r="G259" s="135"/>
      <c r="H259" s="138">
        <v>11.88</v>
      </c>
      <c r="I259" s="139"/>
      <c r="J259" s="135"/>
      <c r="K259" s="135"/>
      <c r="L259" s="140"/>
      <c r="M259" s="141"/>
      <c r="N259" s="142"/>
      <c r="O259" s="142"/>
      <c r="P259" s="142"/>
      <c r="Q259" s="142"/>
      <c r="R259" s="142"/>
      <c r="S259" s="142"/>
      <c r="T259" s="143"/>
      <c r="AT259" s="144" t="s">
        <v>91</v>
      </c>
      <c r="AU259" s="144" t="s">
        <v>45</v>
      </c>
      <c r="AV259" s="8" t="s">
        <v>45</v>
      </c>
      <c r="AW259" s="8" t="s">
        <v>15</v>
      </c>
      <c r="AX259" s="8" t="s">
        <v>42</v>
      </c>
      <c r="AY259" s="144" t="s">
        <v>80</v>
      </c>
    </row>
    <row r="260" spans="1:65" s="9" customFormat="1" ht="11.25" x14ac:dyDescent="0.2">
      <c r="B260" s="145"/>
      <c r="C260" s="146"/>
      <c r="D260" s="129" t="s">
        <v>91</v>
      </c>
      <c r="E260" s="147" t="s">
        <v>0</v>
      </c>
      <c r="F260" s="148" t="s">
        <v>101</v>
      </c>
      <c r="G260" s="146"/>
      <c r="H260" s="149">
        <v>25.68</v>
      </c>
      <c r="I260" s="150"/>
      <c r="J260" s="146"/>
      <c r="K260" s="146"/>
      <c r="L260" s="151"/>
      <c r="M260" s="152"/>
      <c r="N260" s="153"/>
      <c r="O260" s="153"/>
      <c r="P260" s="153"/>
      <c r="Q260" s="153"/>
      <c r="R260" s="153"/>
      <c r="S260" s="153"/>
      <c r="T260" s="154"/>
      <c r="AT260" s="155" t="s">
        <v>91</v>
      </c>
      <c r="AU260" s="155" t="s">
        <v>45</v>
      </c>
      <c r="AV260" s="9" t="s">
        <v>87</v>
      </c>
      <c r="AW260" s="9" t="s">
        <v>15</v>
      </c>
      <c r="AX260" s="9" t="s">
        <v>43</v>
      </c>
      <c r="AY260" s="155" t="s">
        <v>80</v>
      </c>
    </row>
    <row r="261" spans="1:65" s="2" customFormat="1" ht="16.5" customHeight="1" x14ac:dyDescent="0.2">
      <c r="A261" s="17"/>
      <c r="B261" s="18"/>
      <c r="C261" s="115" t="s">
        <v>315</v>
      </c>
      <c r="D261" s="115" t="s">
        <v>83</v>
      </c>
      <c r="E261" s="116" t="s">
        <v>316</v>
      </c>
      <c r="F261" s="117" t="s">
        <v>317</v>
      </c>
      <c r="G261" s="118" t="s">
        <v>86</v>
      </c>
      <c r="H261" s="119">
        <v>25.68</v>
      </c>
      <c r="I261" s="120"/>
      <c r="J261" s="121">
        <f>ROUND(I261*H261,2)</f>
        <v>0</v>
      </c>
      <c r="K261" s="122"/>
      <c r="L261" s="20"/>
      <c r="M261" s="123" t="s">
        <v>0</v>
      </c>
      <c r="N261" s="124" t="s">
        <v>24</v>
      </c>
      <c r="O261" s="27"/>
      <c r="P261" s="125">
        <f>O261*H261</f>
        <v>0</v>
      </c>
      <c r="Q261" s="125">
        <v>2.0000000000000002E-5</v>
      </c>
      <c r="R261" s="125">
        <f>Q261*H261</f>
        <v>5.1360000000000002E-4</v>
      </c>
      <c r="S261" s="125">
        <v>0</v>
      </c>
      <c r="T261" s="126">
        <f>S261*H261</f>
        <v>0</v>
      </c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R261" s="127" t="s">
        <v>87</v>
      </c>
      <c r="AT261" s="127" t="s">
        <v>83</v>
      </c>
      <c r="AU261" s="127" t="s">
        <v>45</v>
      </c>
      <c r="AY261" s="10" t="s">
        <v>80</v>
      </c>
      <c r="BE261" s="128">
        <f>IF(N261="základní",J261,0)</f>
        <v>0</v>
      </c>
      <c r="BF261" s="128">
        <f>IF(N261="snížená",J261,0)</f>
        <v>0</v>
      </c>
      <c r="BG261" s="128">
        <f>IF(N261="zákl. přenesená",J261,0)</f>
        <v>0</v>
      </c>
      <c r="BH261" s="128">
        <f>IF(N261="sníž. přenesená",J261,0)</f>
        <v>0</v>
      </c>
      <c r="BI261" s="128">
        <f>IF(N261="nulová",J261,0)</f>
        <v>0</v>
      </c>
      <c r="BJ261" s="10" t="s">
        <v>43</v>
      </c>
      <c r="BK261" s="128">
        <f>ROUND(I261*H261,2)</f>
        <v>0</v>
      </c>
      <c r="BL261" s="10" t="s">
        <v>87</v>
      </c>
      <c r="BM261" s="127" t="s">
        <v>318</v>
      </c>
    </row>
    <row r="262" spans="1:65" s="2" customFormat="1" ht="11.25" x14ac:dyDescent="0.2">
      <c r="A262" s="17"/>
      <c r="B262" s="18"/>
      <c r="C262" s="19"/>
      <c r="D262" s="129" t="s">
        <v>89</v>
      </c>
      <c r="E262" s="19"/>
      <c r="F262" s="130" t="s">
        <v>319</v>
      </c>
      <c r="G262" s="19"/>
      <c r="H262" s="19"/>
      <c r="I262" s="131"/>
      <c r="J262" s="19"/>
      <c r="K262" s="19"/>
      <c r="L262" s="20"/>
      <c r="M262" s="132"/>
      <c r="N262" s="133"/>
      <c r="O262" s="27"/>
      <c r="P262" s="27"/>
      <c r="Q262" s="27"/>
      <c r="R262" s="27"/>
      <c r="S262" s="27"/>
      <c r="T262" s="28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T262" s="10" t="s">
        <v>89</v>
      </c>
      <c r="AU262" s="10" t="s">
        <v>45</v>
      </c>
    </row>
    <row r="263" spans="1:65" s="8" customFormat="1" ht="11.25" x14ac:dyDescent="0.2">
      <c r="B263" s="134"/>
      <c r="C263" s="135"/>
      <c r="D263" s="129" t="s">
        <v>91</v>
      </c>
      <c r="E263" s="136" t="s">
        <v>0</v>
      </c>
      <c r="F263" s="137" t="s">
        <v>320</v>
      </c>
      <c r="G263" s="135"/>
      <c r="H263" s="138">
        <v>25.68</v>
      </c>
      <c r="I263" s="139"/>
      <c r="J263" s="135"/>
      <c r="K263" s="135"/>
      <c r="L263" s="140"/>
      <c r="M263" s="141"/>
      <c r="N263" s="142"/>
      <c r="O263" s="142"/>
      <c r="P263" s="142"/>
      <c r="Q263" s="142"/>
      <c r="R263" s="142"/>
      <c r="S263" s="142"/>
      <c r="T263" s="143"/>
      <c r="AT263" s="144" t="s">
        <v>91</v>
      </c>
      <c r="AU263" s="144" t="s">
        <v>45</v>
      </c>
      <c r="AV263" s="8" t="s">
        <v>45</v>
      </c>
      <c r="AW263" s="8" t="s">
        <v>15</v>
      </c>
      <c r="AX263" s="8" t="s">
        <v>43</v>
      </c>
      <c r="AY263" s="144" t="s">
        <v>80</v>
      </c>
    </row>
    <row r="264" spans="1:65" s="2" customFormat="1" ht="21.75" customHeight="1" x14ac:dyDescent="0.2">
      <c r="A264" s="17"/>
      <c r="B264" s="18"/>
      <c r="C264" s="115" t="s">
        <v>321</v>
      </c>
      <c r="D264" s="115" t="s">
        <v>83</v>
      </c>
      <c r="E264" s="116" t="s">
        <v>322</v>
      </c>
      <c r="F264" s="117" t="s">
        <v>323</v>
      </c>
      <c r="G264" s="118" t="s">
        <v>162</v>
      </c>
      <c r="H264" s="119">
        <v>6.0999999999999999E-2</v>
      </c>
      <c r="I264" s="120"/>
      <c r="J264" s="121">
        <f>ROUND(I264*H264,2)</f>
        <v>0</v>
      </c>
      <c r="K264" s="122"/>
      <c r="L264" s="20"/>
      <c r="M264" s="123" t="s">
        <v>0</v>
      </c>
      <c r="N264" s="124" t="s">
        <v>24</v>
      </c>
      <c r="O264" s="27"/>
      <c r="P264" s="125">
        <f>O264*H264</f>
        <v>0</v>
      </c>
      <c r="Q264" s="125">
        <v>1.11277</v>
      </c>
      <c r="R264" s="125">
        <f>Q264*H264</f>
        <v>6.7878969999999997E-2</v>
      </c>
      <c r="S264" s="125">
        <v>0</v>
      </c>
      <c r="T264" s="126">
        <f>S264*H264</f>
        <v>0</v>
      </c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R264" s="127" t="s">
        <v>87</v>
      </c>
      <c r="AT264" s="127" t="s">
        <v>83</v>
      </c>
      <c r="AU264" s="127" t="s">
        <v>45</v>
      </c>
      <c r="AY264" s="10" t="s">
        <v>80</v>
      </c>
      <c r="BE264" s="128">
        <f>IF(N264="základní",J264,0)</f>
        <v>0</v>
      </c>
      <c r="BF264" s="128">
        <f>IF(N264="snížená",J264,0)</f>
        <v>0</v>
      </c>
      <c r="BG264" s="128">
        <f>IF(N264="zákl. přenesená",J264,0)</f>
        <v>0</v>
      </c>
      <c r="BH264" s="128">
        <f>IF(N264="sníž. přenesená",J264,0)</f>
        <v>0</v>
      </c>
      <c r="BI264" s="128">
        <f>IF(N264="nulová",J264,0)</f>
        <v>0</v>
      </c>
      <c r="BJ264" s="10" t="s">
        <v>43</v>
      </c>
      <c r="BK264" s="128">
        <f>ROUND(I264*H264,2)</f>
        <v>0</v>
      </c>
      <c r="BL264" s="10" t="s">
        <v>87</v>
      </c>
      <c r="BM264" s="127" t="s">
        <v>324</v>
      </c>
    </row>
    <row r="265" spans="1:65" s="2" customFormat="1" ht="19.5" x14ac:dyDescent="0.2">
      <c r="A265" s="17"/>
      <c r="B265" s="18"/>
      <c r="C265" s="19"/>
      <c r="D265" s="129" t="s">
        <v>89</v>
      </c>
      <c r="E265" s="19"/>
      <c r="F265" s="130" t="s">
        <v>325</v>
      </c>
      <c r="G265" s="19"/>
      <c r="H265" s="19"/>
      <c r="I265" s="131"/>
      <c r="J265" s="19"/>
      <c r="K265" s="19"/>
      <c r="L265" s="20"/>
      <c r="M265" s="132"/>
      <c r="N265" s="133"/>
      <c r="O265" s="27"/>
      <c r="P265" s="27"/>
      <c r="Q265" s="27"/>
      <c r="R265" s="27"/>
      <c r="S265" s="27"/>
      <c r="T265" s="28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T265" s="10" t="s">
        <v>89</v>
      </c>
      <c r="AU265" s="10" t="s">
        <v>45</v>
      </c>
    </row>
    <row r="266" spans="1:65" s="8" customFormat="1" ht="11.25" x14ac:dyDescent="0.2">
      <c r="B266" s="134"/>
      <c r="C266" s="135"/>
      <c r="D266" s="129" t="s">
        <v>91</v>
      </c>
      <c r="E266" s="136" t="s">
        <v>0</v>
      </c>
      <c r="F266" s="137" t="s">
        <v>326</v>
      </c>
      <c r="G266" s="135"/>
      <c r="H266" s="138">
        <v>3.3000000000000002E-2</v>
      </c>
      <c r="I266" s="139"/>
      <c r="J266" s="135"/>
      <c r="K266" s="135"/>
      <c r="L266" s="140"/>
      <c r="M266" s="141"/>
      <c r="N266" s="142"/>
      <c r="O266" s="142"/>
      <c r="P266" s="142"/>
      <c r="Q266" s="142"/>
      <c r="R266" s="142"/>
      <c r="S266" s="142"/>
      <c r="T266" s="143"/>
      <c r="AT266" s="144" t="s">
        <v>91</v>
      </c>
      <c r="AU266" s="144" t="s">
        <v>45</v>
      </c>
      <c r="AV266" s="8" t="s">
        <v>45</v>
      </c>
      <c r="AW266" s="8" t="s">
        <v>15</v>
      </c>
      <c r="AX266" s="8" t="s">
        <v>42</v>
      </c>
      <c r="AY266" s="144" t="s">
        <v>80</v>
      </c>
    </row>
    <row r="267" spans="1:65" s="8" customFormat="1" ht="11.25" x14ac:dyDescent="0.2">
      <c r="B267" s="134"/>
      <c r="C267" s="135"/>
      <c r="D267" s="129" t="s">
        <v>91</v>
      </c>
      <c r="E267" s="136" t="s">
        <v>0</v>
      </c>
      <c r="F267" s="137" t="s">
        <v>327</v>
      </c>
      <c r="G267" s="135"/>
      <c r="H267" s="138">
        <v>2.8000000000000001E-2</v>
      </c>
      <c r="I267" s="139"/>
      <c r="J267" s="135"/>
      <c r="K267" s="135"/>
      <c r="L267" s="140"/>
      <c r="M267" s="141"/>
      <c r="N267" s="142"/>
      <c r="O267" s="142"/>
      <c r="P267" s="142"/>
      <c r="Q267" s="142"/>
      <c r="R267" s="142"/>
      <c r="S267" s="142"/>
      <c r="T267" s="143"/>
      <c r="AT267" s="144" t="s">
        <v>91</v>
      </c>
      <c r="AU267" s="144" t="s">
        <v>45</v>
      </c>
      <c r="AV267" s="8" t="s">
        <v>45</v>
      </c>
      <c r="AW267" s="8" t="s">
        <v>15</v>
      </c>
      <c r="AX267" s="8" t="s">
        <v>42</v>
      </c>
      <c r="AY267" s="144" t="s">
        <v>80</v>
      </c>
    </row>
    <row r="268" spans="1:65" s="9" customFormat="1" ht="11.25" x14ac:dyDescent="0.2">
      <c r="B268" s="145"/>
      <c r="C268" s="146"/>
      <c r="D268" s="129" t="s">
        <v>91</v>
      </c>
      <c r="E268" s="147" t="s">
        <v>0</v>
      </c>
      <c r="F268" s="148" t="s">
        <v>101</v>
      </c>
      <c r="G268" s="146"/>
      <c r="H268" s="149">
        <v>6.0999999999999999E-2</v>
      </c>
      <c r="I268" s="150"/>
      <c r="J268" s="146"/>
      <c r="K268" s="146"/>
      <c r="L268" s="151"/>
      <c r="M268" s="152"/>
      <c r="N268" s="153"/>
      <c r="O268" s="153"/>
      <c r="P268" s="153"/>
      <c r="Q268" s="153"/>
      <c r="R268" s="153"/>
      <c r="S268" s="153"/>
      <c r="T268" s="154"/>
      <c r="AT268" s="155" t="s">
        <v>91</v>
      </c>
      <c r="AU268" s="155" t="s">
        <v>45</v>
      </c>
      <c r="AV268" s="9" t="s">
        <v>87</v>
      </c>
      <c r="AW268" s="9" t="s">
        <v>15</v>
      </c>
      <c r="AX268" s="9" t="s">
        <v>43</v>
      </c>
      <c r="AY268" s="155" t="s">
        <v>80</v>
      </c>
    </row>
    <row r="269" spans="1:65" s="2" customFormat="1" ht="24.2" customHeight="1" x14ac:dyDescent="0.2">
      <c r="A269" s="17"/>
      <c r="B269" s="18"/>
      <c r="C269" s="115" t="s">
        <v>328</v>
      </c>
      <c r="D269" s="115" t="s">
        <v>83</v>
      </c>
      <c r="E269" s="116" t="s">
        <v>329</v>
      </c>
      <c r="F269" s="117" t="s">
        <v>330</v>
      </c>
      <c r="G269" s="118" t="s">
        <v>125</v>
      </c>
      <c r="H269" s="119">
        <v>20.399999999999999</v>
      </c>
      <c r="I269" s="120"/>
      <c r="J269" s="121">
        <f>ROUND(I269*H269,2)</f>
        <v>0</v>
      </c>
      <c r="K269" s="122"/>
      <c r="L269" s="20"/>
      <c r="M269" s="123" t="s">
        <v>0</v>
      </c>
      <c r="N269" s="124" t="s">
        <v>24</v>
      </c>
      <c r="O269" s="27"/>
      <c r="P269" s="125">
        <f>O269*H269</f>
        <v>0</v>
      </c>
      <c r="Q269" s="125">
        <v>3.9500000000000004E-3</v>
      </c>
      <c r="R269" s="125">
        <f>Q269*H269</f>
        <v>8.0579999999999999E-2</v>
      </c>
      <c r="S269" s="125">
        <v>0</v>
      </c>
      <c r="T269" s="126">
        <f>S269*H269</f>
        <v>0</v>
      </c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R269" s="127" t="s">
        <v>87</v>
      </c>
      <c r="AT269" s="127" t="s">
        <v>83</v>
      </c>
      <c r="AU269" s="127" t="s">
        <v>45</v>
      </c>
      <c r="AY269" s="10" t="s">
        <v>80</v>
      </c>
      <c r="BE269" s="128">
        <f>IF(N269="základní",J269,0)</f>
        <v>0</v>
      </c>
      <c r="BF269" s="128">
        <f>IF(N269="snížená",J269,0)</f>
        <v>0</v>
      </c>
      <c r="BG269" s="128">
        <f>IF(N269="zákl. přenesená",J269,0)</f>
        <v>0</v>
      </c>
      <c r="BH269" s="128">
        <f>IF(N269="sníž. přenesená",J269,0)</f>
        <v>0</v>
      </c>
      <c r="BI269" s="128">
        <f>IF(N269="nulová",J269,0)</f>
        <v>0</v>
      </c>
      <c r="BJ269" s="10" t="s">
        <v>43</v>
      </c>
      <c r="BK269" s="128">
        <f>ROUND(I269*H269,2)</f>
        <v>0</v>
      </c>
      <c r="BL269" s="10" t="s">
        <v>87</v>
      </c>
      <c r="BM269" s="127" t="s">
        <v>331</v>
      </c>
    </row>
    <row r="270" spans="1:65" s="2" customFormat="1" ht="11.25" x14ac:dyDescent="0.2">
      <c r="A270" s="17"/>
      <c r="B270" s="18"/>
      <c r="C270" s="19"/>
      <c r="D270" s="129" t="s">
        <v>89</v>
      </c>
      <c r="E270" s="19"/>
      <c r="F270" s="130" t="s">
        <v>332</v>
      </c>
      <c r="G270" s="19"/>
      <c r="H270" s="19"/>
      <c r="I270" s="131"/>
      <c r="J270" s="19"/>
      <c r="K270" s="19"/>
      <c r="L270" s="20"/>
      <c r="M270" s="132"/>
      <c r="N270" s="133"/>
      <c r="O270" s="27"/>
      <c r="P270" s="27"/>
      <c r="Q270" s="27"/>
      <c r="R270" s="27"/>
      <c r="S270" s="27"/>
      <c r="T270" s="28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T270" s="10" t="s">
        <v>89</v>
      </c>
      <c r="AU270" s="10" t="s">
        <v>45</v>
      </c>
    </row>
    <row r="271" spans="1:65" s="8" customFormat="1" ht="11.25" x14ac:dyDescent="0.2">
      <c r="B271" s="134"/>
      <c r="C271" s="135"/>
      <c r="D271" s="129" t="s">
        <v>91</v>
      </c>
      <c r="E271" s="136" t="s">
        <v>0</v>
      </c>
      <c r="F271" s="137" t="s">
        <v>333</v>
      </c>
      <c r="G271" s="135"/>
      <c r="H271" s="138">
        <v>11</v>
      </c>
      <c r="I271" s="139"/>
      <c r="J271" s="135"/>
      <c r="K271" s="135"/>
      <c r="L271" s="140"/>
      <c r="M271" s="141"/>
      <c r="N271" s="142"/>
      <c r="O271" s="142"/>
      <c r="P271" s="142"/>
      <c r="Q271" s="142"/>
      <c r="R271" s="142"/>
      <c r="S271" s="142"/>
      <c r="T271" s="143"/>
      <c r="AT271" s="144" t="s">
        <v>91</v>
      </c>
      <c r="AU271" s="144" t="s">
        <v>45</v>
      </c>
      <c r="AV271" s="8" t="s">
        <v>45</v>
      </c>
      <c r="AW271" s="8" t="s">
        <v>15</v>
      </c>
      <c r="AX271" s="8" t="s">
        <v>42</v>
      </c>
      <c r="AY271" s="144" t="s">
        <v>80</v>
      </c>
    </row>
    <row r="272" spans="1:65" s="8" customFormat="1" ht="11.25" x14ac:dyDescent="0.2">
      <c r="B272" s="134"/>
      <c r="C272" s="135"/>
      <c r="D272" s="129" t="s">
        <v>91</v>
      </c>
      <c r="E272" s="136" t="s">
        <v>0</v>
      </c>
      <c r="F272" s="137" t="s">
        <v>334</v>
      </c>
      <c r="G272" s="135"/>
      <c r="H272" s="138">
        <v>9.4</v>
      </c>
      <c r="I272" s="139"/>
      <c r="J272" s="135"/>
      <c r="K272" s="135"/>
      <c r="L272" s="140"/>
      <c r="M272" s="141"/>
      <c r="N272" s="142"/>
      <c r="O272" s="142"/>
      <c r="P272" s="142"/>
      <c r="Q272" s="142"/>
      <c r="R272" s="142"/>
      <c r="S272" s="142"/>
      <c r="T272" s="143"/>
      <c r="AT272" s="144" t="s">
        <v>91</v>
      </c>
      <c r="AU272" s="144" t="s">
        <v>45</v>
      </c>
      <c r="AV272" s="8" t="s">
        <v>45</v>
      </c>
      <c r="AW272" s="8" t="s">
        <v>15</v>
      </c>
      <c r="AX272" s="8" t="s">
        <v>42</v>
      </c>
      <c r="AY272" s="144" t="s">
        <v>80</v>
      </c>
    </row>
    <row r="273" spans="1:65" s="9" customFormat="1" ht="11.25" x14ac:dyDescent="0.2">
      <c r="B273" s="145"/>
      <c r="C273" s="146"/>
      <c r="D273" s="129" t="s">
        <v>91</v>
      </c>
      <c r="E273" s="147" t="s">
        <v>0</v>
      </c>
      <c r="F273" s="148" t="s">
        <v>101</v>
      </c>
      <c r="G273" s="146"/>
      <c r="H273" s="149">
        <v>20.399999999999999</v>
      </c>
      <c r="I273" s="150"/>
      <c r="J273" s="146"/>
      <c r="K273" s="146"/>
      <c r="L273" s="151"/>
      <c r="M273" s="152"/>
      <c r="N273" s="153"/>
      <c r="O273" s="153"/>
      <c r="P273" s="153"/>
      <c r="Q273" s="153"/>
      <c r="R273" s="153"/>
      <c r="S273" s="153"/>
      <c r="T273" s="154"/>
      <c r="AT273" s="155" t="s">
        <v>91</v>
      </c>
      <c r="AU273" s="155" t="s">
        <v>45</v>
      </c>
      <c r="AV273" s="9" t="s">
        <v>87</v>
      </c>
      <c r="AW273" s="9" t="s">
        <v>15</v>
      </c>
      <c r="AX273" s="9" t="s">
        <v>43</v>
      </c>
      <c r="AY273" s="155" t="s">
        <v>80</v>
      </c>
    </row>
    <row r="274" spans="1:65" s="2" customFormat="1" ht="16.5" customHeight="1" x14ac:dyDescent="0.2">
      <c r="A274" s="17"/>
      <c r="B274" s="18"/>
      <c r="C274" s="156" t="s">
        <v>335</v>
      </c>
      <c r="D274" s="156" t="s">
        <v>171</v>
      </c>
      <c r="E274" s="157" t="s">
        <v>336</v>
      </c>
      <c r="F274" s="158" t="s">
        <v>337</v>
      </c>
      <c r="G274" s="159" t="s">
        <v>125</v>
      </c>
      <c r="H274" s="160">
        <v>20.399999999999999</v>
      </c>
      <c r="I274" s="161"/>
      <c r="J274" s="162">
        <f>ROUND(I274*H274,2)</f>
        <v>0</v>
      </c>
      <c r="K274" s="163"/>
      <c r="L274" s="164"/>
      <c r="M274" s="165" t="s">
        <v>0</v>
      </c>
      <c r="N274" s="166" t="s">
        <v>24</v>
      </c>
      <c r="O274" s="27"/>
      <c r="P274" s="125">
        <f>O274*H274</f>
        <v>0</v>
      </c>
      <c r="Q274" s="125">
        <v>0</v>
      </c>
      <c r="R274" s="125">
        <f>Q274*H274</f>
        <v>0</v>
      </c>
      <c r="S274" s="125">
        <v>0</v>
      </c>
      <c r="T274" s="126">
        <f>S274*H274</f>
        <v>0</v>
      </c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R274" s="127" t="s">
        <v>110</v>
      </c>
      <c r="AT274" s="127" t="s">
        <v>171</v>
      </c>
      <c r="AU274" s="127" t="s">
        <v>45</v>
      </c>
      <c r="AY274" s="10" t="s">
        <v>80</v>
      </c>
      <c r="BE274" s="128">
        <f>IF(N274="základní",J274,0)</f>
        <v>0</v>
      </c>
      <c r="BF274" s="128">
        <f>IF(N274="snížená",J274,0)</f>
        <v>0</v>
      </c>
      <c r="BG274" s="128">
        <f>IF(N274="zákl. přenesená",J274,0)</f>
        <v>0</v>
      </c>
      <c r="BH274" s="128">
        <f>IF(N274="sníž. přenesená",J274,0)</f>
        <v>0</v>
      </c>
      <c r="BI274" s="128">
        <f>IF(N274="nulová",J274,0)</f>
        <v>0</v>
      </c>
      <c r="BJ274" s="10" t="s">
        <v>43</v>
      </c>
      <c r="BK274" s="128">
        <f>ROUND(I274*H274,2)</f>
        <v>0</v>
      </c>
      <c r="BL274" s="10" t="s">
        <v>87</v>
      </c>
      <c r="BM274" s="127" t="s">
        <v>338</v>
      </c>
    </row>
    <row r="275" spans="1:65" s="2" customFormat="1" ht="11.25" x14ac:dyDescent="0.2">
      <c r="A275" s="17"/>
      <c r="B275" s="18"/>
      <c r="C275" s="19"/>
      <c r="D275" s="129" t="s">
        <v>89</v>
      </c>
      <c r="E275" s="19"/>
      <c r="F275" s="130" t="s">
        <v>339</v>
      </c>
      <c r="G275" s="19"/>
      <c r="H275" s="19"/>
      <c r="I275" s="131"/>
      <c r="J275" s="19"/>
      <c r="K275" s="19"/>
      <c r="L275" s="20"/>
      <c r="M275" s="132"/>
      <c r="N275" s="133"/>
      <c r="O275" s="27"/>
      <c r="P275" s="27"/>
      <c r="Q275" s="27"/>
      <c r="R275" s="27"/>
      <c r="S275" s="27"/>
      <c r="T275" s="28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T275" s="10" t="s">
        <v>89</v>
      </c>
      <c r="AU275" s="10" t="s">
        <v>45</v>
      </c>
    </row>
    <row r="276" spans="1:65" s="8" customFormat="1" ht="11.25" x14ac:dyDescent="0.2">
      <c r="B276" s="134"/>
      <c r="C276" s="135"/>
      <c r="D276" s="129" t="s">
        <v>91</v>
      </c>
      <c r="E276" s="136" t="s">
        <v>0</v>
      </c>
      <c r="F276" s="137" t="s">
        <v>340</v>
      </c>
      <c r="G276" s="135"/>
      <c r="H276" s="138">
        <v>20.399999999999999</v>
      </c>
      <c r="I276" s="139"/>
      <c r="J276" s="135"/>
      <c r="K276" s="135"/>
      <c r="L276" s="140"/>
      <c r="M276" s="141"/>
      <c r="N276" s="142"/>
      <c r="O276" s="142"/>
      <c r="P276" s="142"/>
      <c r="Q276" s="142"/>
      <c r="R276" s="142"/>
      <c r="S276" s="142"/>
      <c r="T276" s="143"/>
      <c r="AT276" s="144" t="s">
        <v>91</v>
      </c>
      <c r="AU276" s="144" t="s">
        <v>45</v>
      </c>
      <c r="AV276" s="8" t="s">
        <v>45</v>
      </c>
      <c r="AW276" s="8" t="s">
        <v>15</v>
      </c>
      <c r="AX276" s="8" t="s">
        <v>43</v>
      </c>
      <c r="AY276" s="144" t="s">
        <v>80</v>
      </c>
    </row>
    <row r="277" spans="1:65" s="2" customFormat="1" ht="24.2" customHeight="1" x14ac:dyDescent="0.2">
      <c r="A277" s="17"/>
      <c r="B277" s="18"/>
      <c r="C277" s="115" t="s">
        <v>341</v>
      </c>
      <c r="D277" s="115" t="s">
        <v>83</v>
      </c>
      <c r="E277" s="116" t="s">
        <v>342</v>
      </c>
      <c r="F277" s="117" t="s">
        <v>343</v>
      </c>
      <c r="G277" s="118" t="s">
        <v>344</v>
      </c>
      <c r="H277" s="119">
        <v>16</v>
      </c>
      <c r="I277" s="120"/>
      <c r="J277" s="121">
        <f>ROUND(I277*H277,2)</f>
        <v>0</v>
      </c>
      <c r="K277" s="122"/>
      <c r="L277" s="20"/>
      <c r="M277" s="123" t="s">
        <v>0</v>
      </c>
      <c r="N277" s="124" t="s">
        <v>24</v>
      </c>
      <c r="O277" s="27"/>
      <c r="P277" s="125">
        <f>O277*H277</f>
        <v>0</v>
      </c>
      <c r="Q277" s="125">
        <v>0.14401</v>
      </c>
      <c r="R277" s="125">
        <f>Q277*H277</f>
        <v>2.30416</v>
      </c>
      <c r="S277" s="125">
        <v>0</v>
      </c>
      <c r="T277" s="126">
        <f>S277*H277</f>
        <v>0</v>
      </c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R277" s="127" t="s">
        <v>87</v>
      </c>
      <c r="AT277" s="127" t="s">
        <v>83</v>
      </c>
      <c r="AU277" s="127" t="s">
        <v>45</v>
      </c>
      <c r="AY277" s="10" t="s">
        <v>80</v>
      </c>
      <c r="BE277" s="128">
        <f>IF(N277="základní",J277,0)</f>
        <v>0</v>
      </c>
      <c r="BF277" s="128">
        <f>IF(N277="snížená",J277,0)</f>
        <v>0</v>
      </c>
      <c r="BG277" s="128">
        <f>IF(N277="zákl. přenesená",J277,0)</f>
        <v>0</v>
      </c>
      <c r="BH277" s="128">
        <f>IF(N277="sníž. přenesená",J277,0)</f>
        <v>0</v>
      </c>
      <c r="BI277" s="128">
        <f>IF(N277="nulová",J277,0)</f>
        <v>0</v>
      </c>
      <c r="BJ277" s="10" t="s">
        <v>43</v>
      </c>
      <c r="BK277" s="128">
        <f>ROUND(I277*H277,2)</f>
        <v>0</v>
      </c>
      <c r="BL277" s="10" t="s">
        <v>87</v>
      </c>
      <c r="BM277" s="127" t="s">
        <v>345</v>
      </c>
    </row>
    <row r="278" spans="1:65" s="2" customFormat="1" ht="19.5" x14ac:dyDescent="0.2">
      <c r="A278" s="17"/>
      <c r="B278" s="18"/>
      <c r="C278" s="19"/>
      <c r="D278" s="129" t="s">
        <v>89</v>
      </c>
      <c r="E278" s="19"/>
      <c r="F278" s="130" t="s">
        <v>346</v>
      </c>
      <c r="G278" s="19"/>
      <c r="H278" s="19"/>
      <c r="I278" s="131"/>
      <c r="J278" s="19"/>
      <c r="K278" s="19"/>
      <c r="L278" s="20"/>
      <c r="M278" s="132"/>
      <c r="N278" s="133"/>
      <c r="O278" s="27"/>
      <c r="P278" s="27"/>
      <c r="Q278" s="27"/>
      <c r="R278" s="27"/>
      <c r="S278" s="27"/>
      <c r="T278" s="28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T278" s="10" t="s">
        <v>89</v>
      </c>
      <c r="AU278" s="10" t="s">
        <v>45</v>
      </c>
    </row>
    <row r="279" spans="1:65" s="8" customFormat="1" ht="11.25" x14ac:dyDescent="0.2">
      <c r="B279" s="134"/>
      <c r="C279" s="135"/>
      <c r="D279" s="129" t="s">
        <v>91</v>
      </c>
      <c r="E279" s="136" t="s">
        <v>0</v>
      </c>
      <c r="F279" s="137" t="s">
        <v>347</v>
      </c>
      <c r="G279" s="135"/>
      <c r="H279" s="138">
        <v>16</v>
      </c>
      <c r="I279" s="139"/>
      <c r="J279" s="135"/>
      <c r="K279" s="135"/>
      <c r="L279" s="140"/>
      <c r="M279" s="141"/>
      <c r="N279" s="142"/>
      <c r="O279" s="142"/>
      <c r="P279" s="142"/>
      <c r="Q279" s="142"/>
      <c r="R279" s="142"/>
      <c r="S279" s="142"/>
      <c r="T279" s="143"/>
      <c r="AT279" s="144" t="s">
        <v>91</v>
      </c>
      <c r="AU279" s="144" t="s">
        <v>45</v>
      </c>
      <c r="AV279" s="8" t="s">
        <v>45</v>
      </c>
      <c r="AW279" s="8" t="s">
        <v>15</v>
      </c>
      <c r="AX279" s="8" t="s">
        <v>43</v>
      </c>
      <c r="AY279" s="144" t="s">
        <v>80</v>
      </c>
    </row>
    <row r="280" spans="1:65" s="2" customFormat="1" ht="16.5" customHeight="1" x14ac:dyDescent="0.2">
      <c r="A280" s="17"/>
      <c r="B280" s="18"/>
      <c r="C280" s="156" t="s">
        <v>348</v>
      </c>
      <c r="D280" s="156" t="s">
        <v>171</v>
      </c>
      <c r="E280" s="157" t="s">
        <v>349</v>
      </c>
      <c r="F280" s="158" t="s">
        <v>350</v>
      </c>
      <c r="G280" s="159" t="s">
        <v>344</v>
      </c>
      <c r="H280" s="160">
        <v>16</v>
      </c>
      <c r="I280" s="161"/>
      <c r="J280" s="162">
        <f>ROUND(I280*H280,2)</f>
        <v>0</v>
      </c>
      <c r="K280" s="163"/>
      <c r="L280" s="164"/>
      <c r="M280" s="165" t="s">
        <v>0</v>
      </c>
      <c r="N280" s="166" t="s">
        <v>24</v>
      </c>
      <c r="O280" s="27"/>
      <c r="P280" s="125">
        <f>O280*H280</f>
        <v>0</v>
      </c>
      <c r="Q280" s="125">
        <v>0</v>
      </c>
      <c r="R280" s="125">
        <f>Q280*H280</f>
        <v>0</v>
      </c>
      <c r="S280" s="125">
        <v>0</v>
      </c>
      <c r="T280" s="126">
        <f>S280*H280</f>
        <v>0</v>
      </c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R280" s="127" t="s">
        <v>110</v>
      </c>
      <c r="AT280" s="127" t="s">
        <v>171</v>
      </c>
      <c r="AU280" s="127" t="s">
        <v>45</v>
      </c>
      <c r="AY280" s="10" t="s">
        <v>80</v>
      </c>
      <c r="BE280" s="128">
        <f>IF(N280="základní",J280,0)</f>
        <v>0</v>
      </c>
      <c r="BF280" s="128">
        <f>IF(N280="snížená",J280,0)</f>
        <v>0</v>
      </c>
      <c r="BG280" s="128">
        <f>IF(N280="zákl. přenesená",J280,0)</f>
        <v>0</v>
      </c>
      <c r="BH280" s="128">
        <f>IF(N280="sníž. přenesená",J280,0)</f>
        <v>0</v>
      </c>
      <c r="BI280" s="128">
        <f>IF(N280="nulová",J280,0)</f>
        <v>0</v>
      </c>
      <c r="BJ280" s="10" t="s">
        <v>43</v>
      </c>
      <c r="BK280" s="128">
        <f>ROUND(I280*H280,2)</f>
        <v>0</v>
      </c>
      <c r="BL280" s="10" t="s">
        <v>87</v>
      </c>
      <c r="BM280" s="127" t="s">
        <v>351</v>
      </c>
    </row>
    <row r="281" spans="1:65" s="2" customFormat="1" ht="11.25" x14ac:dyDescent="0.2">
      <c r="A281" s="17"/>
      <c r="B281" s="18"/>
      <c r="C281" s="19"/>
      <c r="D281" s="129" t="s">
        <v>89</v>
      </c>
      <c r="E281" s="19"/>
      <c r="F281" s="130" t="s">
        <v>352</v>
      </c>
      <c r="G281" s="19"/>
      <c r="H281" s="19"/>
      <c r="I281" s="131"/>
      <c r="J281" s="19"/>
      <c r="K281" s="19"/>
      <c r="L281" s="20"/>
      <c r="M281" s="132"/>
      <c r="N281" s="133"/>
      <c r="O281" s="27"/>
      <c r="P281" s="27"/>
      <c r="Q281" s="27"/>
      <c r="R281" s="27"/>
      <c r="S281" s="27"/>
      <c r="T281" s="28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T281" s="10" t="s">
        <v>89</v>
      </c>
      <c r="AU281" s="10" t="s">
        <v>45</v>
      </c>
    </row>
    <row r="282" spans="1:65" s="2" customFormat="1" ht="33" customHeight="1" x14ac:dyDescent="0.2">
      <c r="A282" s="17"/>
      <c r="B282" s="18"/>
      <c r="C282" s="115" t="s">
        <v>353</v>
      </c>
      <c r="D282" s="115" t="s">
        <v>83</v>
      </c>
      <c r="E282" s="116" t="s">
        <v>354</v>
      </c>
      <c r="F282" s="117" t="s">
        <v>355</v>
      </c>
      <c r="G282" s="118" t="s">
        <v>96</v>
      </c>
      <c r="H282" s="119">
        <v>2.85</v>
      </c>
      <c r="I282" s="120"/>
      <c r="J282" s="121">
        <f>ROUND(I282*H282,2)</f>
        <v>0</v>
      </c>
      <c r="K282" s="122"/>
      <c r="L282" s="20"/>
      <c r="M282" s="123" t="s">
        <v>0</v>
      </c>
      <c r="N282" s="124" t="s">
        <v>24</v>
      </c>
      <c r="O282" s="27"/>
      <c r="P282" s="125">
        <f>O282*H282</f>
        <v>0</v>
      </c>
      <c r="Q282" s="125">
        <v>0</v>
      </c>
      <c r="R282" s="125">
        <f>Q282*H282</f>
        <v>0</v>
      </c>
      <c r="S282" s="125">
        <v>0</v>
      </c>
      <c r="T282" s="126">
        <f>S282*H282</f>
        <v>0</v>
      </c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R282" s="127" t="s">
        <v>87</v>
      </c>
      <c r="AT282" s="127" t="s">
        <v>83</v>
      </c>
      <c r="AU282" s="127" t="s">
        <v>45</v>
      </c>
      <c r="AY282" s="10" t="s">
        <v>80</v>
      </c>
      <c r="BE282" s="128">
        <f>IF(N282="základní",J282,0)</f>
        <v>0</v>
      </c>
      <c r="BF282" s="128">
        <f>IF(N282="snížená",J282,0)</f>
        <v>0</v>
      </c>
      <c r="BG282" s="128">
        <f>IF(N282="zákl. přenesená",J282,0)</f>
        <v>0</v>
      </c>
      <c r="BH282" s="128">
        <f>IF(N282="sníž. přenesená",J282,0)</f>
        <v>0</v>
      </c>
      <c r="BI282" s="128">
        <f>IF(N282="nulová",J282,0)</f>
        <v>0</v>
      </c>
      <c r="BJ282" s="10" t="s">
        <v>43</v>
      </c>
      <c r="BK282" s="128">
        <f>ROUND(I282*H282,2)</f>
        <v>0</v>
      </c>
      <c r="BL282" s="10" t="s">
        <v>87</v>
      </c>
      <c r="BM282" s="127" t="s">
        <v>356</v>
      </c>
    </row>
    <row r="283" spans="1:65" s="2" customFormat="1" ht="19.5" x14ac:dyDescent="0.2">
      <c r="A283" s="17"/>
      <c r="B283" s="18"/>
      <c r="C283" s="19"/>
      <c r="D283" s="129" t="s">
        <v>89</v>
      </c>
      <c r="E283" s="19"/>
      <c r="F283" s="130" t="s">
        <v>357</v>
      </c>
      <c r="G283" s="19"/>
      <c r="H283" s="19"/>
      <c r="I283" s="131"/>
      <c r="J283" s="19"/>
      <c r="K283" s="19"/>
      <c r="L283" s="20"/>
      <c r="M283" s="132"/>
      <c r="N283" s="133"/>
      <c r="O283" s="27"/>
      <c r="P283" s="27"/>
      <c r="Q283" s="27"/>
      <c r="R283" s="27"/>
      <c r="S283" s="27"/>
      <c r="T283" s="28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T283" s="10" t="s">
        <v>89</v>
      </c>
      <c r="AU283" s="10" t="s">
        <v>45</v>
      </c>
    </row>
    <row r="284" spans="1:65" s="8" customFormat="1" ht="11.25" x14ac:dyDescent="0.2">
      <c r="B284" s="134"/>
      <c r="C284" s="135"/>
      <c r="D284" s="129" t="s">
        <v>91</v>
      </c>
      <c r="E284" s="136" t="s">
        <v>0</v>
      </c>
      <c r="F284" s="137" t="s">
        <v>358</v>
      </c>
      <c r="G284" s="135"/>
      <c r="H284" s="138">
        <v>2.85</v>
      </c>
      <c r="I284" s="139"/>
      <c r="J284" s="135"/>
      <c r="K284" s="135"/>
      <c r="L284" s="140"/>
      <c r="M284" s="141"/>
      <c r="N284" s="142"/>
      <c r="O284" s="142"/>
      <c r="P284" s="142"/>
      <c r="Q284" s="142"/>
      <c r="R284" s="142"/>
      <c r="S284" s="142"/>
      <c r="T284" s="143"/>
      <c r="AT284" s="144" t="s">
        <v>91</v>
      </c>
      <c r="AU284" s="144" t="s">
        <v>45</v>
      </c>
      <c r="AV284" s="8" t="s">
        <v>45</v>
      </c>
      <c r="AW284" s="8" t="s">
        <v>15</v>
      </c>
      <c r="AX284" s="8" t="s">
        <v>43</v>
      </c>
      <c r="AY284" s="144" t="s">
        <v>80</v>
      </c>
    </row>
    <row r="285" spans="1:65" s="7" customFormat="1" ht="22.9" customHeight="1" x14ac:dyDescent="0.2">
      <c r="B285" s="99"/>
      <c r="C285" s="100"/>
      <c r="D285" s="101" t="s">
        <v>41</v>
      </c>
      <c r="E285" s="113" t="s">
        <v>87</v>
      </c>
      <c r="F285" s="113" t="s">
        <v>359</v>
      </c>
      <c r="G285" s="100"/>
      <c r="H285" s="100"/>
      <c r="I285" s="103"/>
      <c r="J285" s="114">
        <f>BK285</f>
        <v>0</v>
      </c>
      <c r="K285" s="100"/>
      <c r="L285" s="105"/>
      <c r="M285" s="106"/>
      <c r="N285" s="107"/>
      <c r="O285" s="107"/>
      <c r="P285" s="108">
        <f>SUM(P286:P288)</f>
        <v>0</v>
      </c>
      <c r="Q285" s="107"/>
      <c r="R285" s="108">
        <f>SUM(R286:R288)</f>
        <v>28.102319999999999</v>
      </c>
      <c r="S285" s="107"/>
      <c r="T285" s="109">
        <f>SUM(T286:T288)</f>
        <v>0</v>
      </c>
      <c r="AR285" s="110" t="s">
        <v>43</v>
      </c>
      <c r="AT285" s="111" t="s">
        <v>41</v>
      </c>
      <c r="AU285" s="111" t="s">
        <v>43</v>
      </c>
      <c r="AY285" s="110" t="s">
        <v>80</v>
      </c>
      <c r="BK285" s="112">
        <f>SUM(BK286:BK288)</f>
        <v>0</v>
      </c>
    </row>
    <row r="286" spans="1:65" s="2" customFormat="1" ht="55.5" customHeight="1" x14ac:dyDescent="0.2">
      <c r="A286" s="17"/>
      <c r="B286" s="18"/>
      <c r="C286" s="115" t="s">
        <v>360</v>
      </c>
      <c r="D286" s="115" t="s">
        <v>83</v>
      </c>
      <c r="E286" s="116" t="s">
        <v>361</v>
      </c>
      <c r="F286" s="117" t="s">
        <v>362</v>
      </c>
      <c r="G286" s="118" t="s">
        <v>86</v>
      </c>
      <c r="H286" s="119">
        <v>36</v>
      </c>
      <c r="I286" s="120"/>
      <c r="J286" s="121">
        <f>ROUND(I286*H286,2)</f>
        <v>0</v>
      </c>
      <c r="K286" s="122"/>
      <c r="L286" s="20"/>
      <c r="M286" s="123" t="s">
        <v>0</v>
      </c>
      <c r="N286" s="124" t="s">
        <v>24</v>
      </c>
      <c r="O286" s="27"/>
      <c r="P286" s="125">
        <f>O286*H286</f>
        <v>0</v>
      </c>
      <c r="Q286" s="125">
        <v>0.78061999999999998</v>
      </c>
      <c r="R286" s="125">
        <f>Q286*H286</f>
        <v>28.102319999999999</v>
      </c>
      <c r="S286" s="125">
        <v>0</v>
      </c>
      <c r="T286" s="126">
        <f>S286*H286</f>
        <v>0</v>
      </c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R286" s="127" t="s">
        <v>87</v>
      </c>
      <c r="AT286" s="127" t="s">
        <v>83</v>
      </c>
      <c r="AU286" s="127" t="s">
        <v>45</v>
      </c>
      <c r="AY286" s="10" t="s">
        <v>80</v>
      </c>
      <c r="BE286" s="128">
        <f>IF(N286="základní",J286,0)</f>
        <v>0</v>
      </c>
      <c r="BF286" s="128">
        <f>IF(N286="snížená",J286,0)</f>
        <v>0</v>
      </c>
      <c r="BG286" s="128">
        <f>IF(N286="zákl. přenesená",J286,0)</f>
        <v>0</v>
      </c>
      <c r="BH286" s="128">
        <f>IF(N286="sníž. přenesená",J286,0)</f>
        <v>0</v>
      </c>
      <c r="BI286" s="128">
        <f>IF(N286="nulová",J286,0)</f>
        <v>0</v>
      </c>
      <c r="BJ286" s="10" t="s">
        <v>43</v>
      </c>
      <c r="BK286" s="128">
        <f>ROUND(I286*H286,2)</f>
        <v>0</v>
      </c>
      <c r="BL286" s="10" t="s">
        <v>87</v>
      </c>
      <c r="BM286" s="127" t="s">
        <v>363</v>
      </c>
    </row>
    <row r="287" spans="1:65" s="2" customFormat="1" ht="39" x14ac:dyDescent="0.2">
      <c r="A287" s="17"/>
      <c r="B287" s="18"/>
      <c r="C287" s="19"/>
      <c r="D287" s="129" t="s">
        <v>89</v>
      </c>
      <c r="E287" s="19"/>
      <c r="F287" s="130" t="s">
        <v>362</v>
      </c>
      <c r="G287" s="19"/>
      <c r="H287" s="19"/>
      <c r="I287" s="131"/>
      <c r="J287" s="19"/>
      <c r="K287" s="19"/>
      <c r="L287" s="20"/>
      <c r="M287" s="132"/>
      <c r="N287" s="133"/>
      <c r="O287" s="27"/>
      <c r="P287" s="27"/>
      <c r="Q287" s="27"/>
      <c r="R287" s="27"/>
      <c r="S287" s="27"/>
      <c r="T287" s="28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T287" s="10" t="s">
        <v>89</v>
      </c>
      <c r="AU287" s="10" t="s">
        <v>45</v>
      </c>
    </row>
    <row r="288" spans="1:65" s="8" customFormat="1" ht="11.25" x14ac:dyDescent="0.2">
      <c r="B288" s="134"/>
      <c r="C288" s="135"/>
      <c r="D288" s="129" t="s">
        <v>91</v>
      </c>
      <c r="E288" s="136" t="s">
        <v>0</v>
      </c>
      <c r="F288" s="137" t="s">
        <v>364</v>
      </c>
      <c r="G288" s="135"/>
      <c r="H288" s="138">
        <v>36</v>
      </c>
      <c r="I288" s="139"/>
      <c r="J288" s="135"/>
      <c r="K288" s="135"/>
      <c r="L288" s="140"/>
      <c r="M288" s="141"/>
      <c r="N288" s="142"/>
      <c r="O288" s="142"/>
      <c r="P288" s="142"/>
      <c r="Q288" s="142"/>
      <c r="R288" s="142"/>
      <c r="S288" s="142"/>
      <c r="T288" s="143"/>
      <c r="AT288" s="144" t="s">
        <v>91</v>
      </c>
      <c r="AU288" s="144" t="s">
        <v>45</v>
      </c>
      <c r="AV288" s="8" t="s">
        <v>45</v>
      </c>
      <c r="AW288" s="8" t="s">
        <v>15</v>
      </c>
      <c r="AX288" s="8" t="s">
        <v>43</v>
      </c>
      <c r="AY288" s="144" t="s">
        <v>80</v>
      </c>
    </row>
    <row r="289" spans="1:65" s="7" customFormat="1" ht="22.9" customHeight="1" x14ac:dyDescent="0.2">
      <c r="B289" s="99"/>
      <c r="C289" s="100"/>
      <c r="D289" s="101" t="s">
        <v>41</v>
      </c>
      <c r="E289" s="113" t="s">
        <v>82</v>
      </c>
      <c r="F289" s="113" t="s">
        <v>365</v>
      </c>
      <c r="G289" s="100"/>
      <c r="H289" s="100"/>
      <c r="I289" s="103"/>
      <c r="J289" s="114">
        <f>BK289</f>
        <v>0</v>
      </c>
      <c r="K289" s="100"/>
      <c r="L289" s="105"/>
      <c r="M289" s="106"/>
      <c r="N289" s="107"/>
      <c r="O289" s="107"/>
      <c r="P289" s="108">
        <f>SUM(P290:P325)</f>
        <v>0</v>
      </c>
      <c r="Q289" s="107"/>
      <c r="R289" s="108">
        <f>SUM(R290:R325)</f>
        <v>2270.9050321199998</v>
      </c>
      <c r="S289" s="107"/>
      <c r="T289" s="109">
        <f>SUM(T290:T325)</f>
        <v>0</v>
      </c>
      <c r="AR289" s="110" t="s">
        <v>43</v>
      </c>
      <c r="AT289" s="111" t="s">
        <v>41</v>
      </c>
      <c r="AU289" s="111" t="s">
        <v>43</v>
      </c>
      <c r="AY289" s="110" t="s">
        <v>80</v>
      </c>
      <c r="BK289" s="112">
        <f>SUM(BK290:BK325)</f>
        <v>0</v>
      </c>
    </row>
    <row r="290" spans="1:65" s="2" customFormat="1" ht="66.75" customHeight="1" x14ac:dyDescent="0.2">
      <c r="A290" s="17"/>
      <c r="B290" s="18"/>
      <c r="C290" s="115" t="s">
        <v>366</v>
      </c>
      <c r="D290" s="115" t="s">
        <v>83</v>
      </c>
      <c r="E290" s="116" t="s">
        <v>367</v>
      </c>
      <c r="F290" s="117" t="s">
        <v>368</v>
      </c>
      <c r="G290" s="118" t="s">
        <v>86</v>
      </c>
      <c r="H290" s="119">
        <v>10354.89</v>
      </c>
      <c r="I290" s="120"/>
      <c r="J290" s="121">
        <f>ROUND(I290*H290,2)</f>
        <v>0</v>
      </c>
      <c r="K290" s="122"/>
      <c r="L290" s="20"/>
      <c r="M290" s="123" t="s">
        <v>0</v>
      </c>
      <c r="N290" s="124" t="s">
        <v>24</v>
      </c>
      <c r="O290" s="27"/>
      <c r="P290" s="125">
        <f>O290*H290</f>
        <v>0</v>
      </c>
      <c r="Q290" s="125">
        <v>0</v>
      </c>
      <c r="R290" s="125">
        <f>Q290*H290</f>
        <v>0</v>
      </c>
      <c r="S290" s="125">
        <v>0</v>
      </c>
      <c r="T290" s="126">
        <f>S290*H290</f>
        <v>0</v>
      </c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R290" s="127" t="s">
        <v>87</v>
      </c>
      <c r="AT290" s="127" t="s">
        <v>83</v>
      </c>
      <c r="AU290" s="127" t="s">
        <v>45</v>
      </c>
      <c r="AY290" s="10" t="s">
        <v>80</v>
      </c>
      <c r="BE290" s="128">
        <f>IF(N290="základní",J290,0)</f>
        <v>0</v>
      </c>
      <c r="BF290" s="128">
        <f>IF(N290="snížená",J290,0)</f>
        <v>0</v>
      </c>
      <c r="BG290" s="128">
        <f>IF(N290="zákl. přenesená",J290,0)</f>
        <v>0</v>
      </c>
      <c r="BH290" s="128">
        <f>IF(N290="sníž. přenesená",J290,0)</f>
        <v>0</v>
      </c>
      <c r="BI290" s="128">
        <f>IF(N290="nulová",J290,0)</f>
        <v>0</v>
      </c>
      <c r="BJ290" s="10" t="s">
        <v>43</v>
      </c>
      <c r="BK290" s="128">
        <f>ROUND(I290*H290,2)</f>
        <v>0</v>
      </c>
      <c r="BL290" s="10" t="s">
        <v>87</v>
      </c>
      <c r="BM290" s="127" t="s">
        <v>369</v>
      </c>
    </row>
    <row r="291" spans="1:65" s="2" customFormat="1" ht="48.75" x14ac:dyDescent="0.2">
      <c r="A291" s="17"/>
      <c r="B291" s="18"/>
      <c r="C291" s="19"/>
      <c r="D291" s="129" t="s">
        <v>89</v>
      </c>
      <c r="E291" s="19"/>
      <c r="F291" s="130" t="s">
        <v>368</v>
      </c>
      <c r="G291" s="19"/>
      <c r="H291" s="19"/>
      <c r="I291" s="131"/>
      <c r="J291" s="19"/>
      <c r="K291" s="19"/>
      <c r="L291" s="20"/>
      <c r="M291" s="132"/>
      <c r="N291" s="133"/>
      <c r="O291" s="27"/>
      <c r="P291" s="27"/>
      <c r="Q291" s="27"/>
      <c r="R291" s="27"/>
      <c r="S291" s="27"/>
      <c r="T291" s="28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T291" s="10" t="s">
        <v>89</v>
      </c>
      <c r="AU291" s="10" t="s">
        <v>45</v>
      </c>
    </row>
    <row r="292" spans="1:65" s="8" customFormat="1" ht="11.25" x14ac:dyDescent="0.2">
      <c r="B292" s="134"/>
      <c r="C292" s="135"/>
      <c r="D292" s="129" t="s">
        <v>91</v>
      </c>
      <c r="E292" s="136" t="s">
        <v>0</v>
      </c>
      <c r="F292" s="137" t="s">
        <v>370</v>
      </c>
      <c r="G292" s="135"/>
      <c r="H292" s="138">
        <v>9884</v>
      </c>
      <c r="I292" s="139"/>
      <c r="J292" s="135"/>
      <c r="K292" s="135"/>
      <c r="L292" s="140"/>
      <c r="M292" s="141"/>
      <c r="N292" s="142"/>
      <c r="O292" s="142"/>
      <c r="P292" s="142"/>
      <c r="Q292" s="142"/>
      <c r="R292" s="142"/>
      <c r="S292" s="142"/>
      <c r="T292" s="143"/>
      <c r="AT292" s="144" t="s">
        <v>91</v>
      </c>
      <c r="AU292" s="144" t="s">
        <v>45</v>
      </c>
      <c r="AV292" s="8" t="s">
        <v>45</v>
      </c>
      <c r="AW292" s="8" t="s">
        <v>15</v>
      </c>
      <c r="AX292" s="8" t="s">
        <v>42</v>
      </c>
      <c r="AY292" s="144" t="s">
        <v>80</v>
      </c>
    </row>
    <row r="293" spans="1:65" s="8" customFormat="1" ht="33.75" x14ac:dyDescent="0.2">
      <c r="B293" s="134"/>
      <c r="C293" s="135"/>
      <c r="D293" s="129" t="s">
        <v>91</v>
      </c>
      <c r="E293" s="136" t="s">
        <v>0</v>
      </c>
      <c r="F293" s="137" t="s">
        <v>195</v>
      </c>
      <c r="G293" s="135"/>
      <c r="H293" s="138">
        <v>137.77000000000001</v>
      </c>
      <c r="I293" s="139"/>
      <c r="J293" s="135"/>
      <c r="K293" s="135"/>
      <c r="L293" s="140"/>
      <c r="M293" s="141"/>
      <c r="N293" s="142"/>
      <c r="O293" s="142"/>
      <c r="P293" s="142"/>
      <c r="Q293" s="142"/>
      <c r="R293" s="142"/>
      <c r="S293" s="142"/>
      <c r="T293" s="143"/>
      <c r="AT293" s="144" t="s">
        <v>91</v>
      </c>
      <c r="AU293" s="144" t="s">
        <v>45</v>
      </c>
      <c r="AV293" s="8" t="s">
        <v>45</v>
      </c>
      <c r="AW293" s="8" t="s">
        <v>15</v>
      </c>
      <c r="AX293" s="8" t="s">
        <v>42</v>
      </c>
      <c r="AY293" s="144" t="s">
        <v>80</v>
      </c>
    </row>
    <row r="294" spans="1:65" s="8" customFormat="1" ht="22.5" x14ac:dyDescent="0.2">
      <c r="B294" s="134"/>
      <c r="C294" s="135"/>
      <c r="D294" s="129" t="s">
        <v>91</v>
      </c>
      <c r="E294" s="136" t="s">
        <v>0</v>
      </c>
      <c r="F294" s="137" t="s">
        <v>196</v>
      </c>
      <c r="G294" s="135"/>
      <c r="H294" s="138">
        <v>333.12</v>
      </c>
      <c r="I294" s="139"/>
      <c r="J294" s="135"/>
      <c r="K294" s="135"/>
      <c r="L294" s="140"/>
      <c r="M294" s="141"/>
      <c r="N294" s="142"/>
      <c r="O294" s="142"/>
      <c r="P294" s="142"/>
      <c r="Q294" s="142"/>
      <c r="R294" s="142"/>
      <c r="S294" s="142"/>
      <c r="T294" s="143"/>
      <c r="AT294" s="144" t="s">
        <v>91</v>
      </c>
      <c r="AU294" s="144" t="s">
        <v>45</v>
      </c>
      <c r="AV294" s="8" t="s">
        <v>45</v>
      </c>
      <c r="AW294" s="8" t="s">
        <v>15</v>
      </c>
      <c r="AX294" s="8" t="s">
        <v>42</v>
      </c>
      <c r="AY294" s="144" t="s">
        <v>80</v>
      </c>
    </row>
    <row r="295" spans="1:65" s="9" customFormat="1" ht="11.25" x14ac:dyDescent="0.2">
      <c r="B295" s="145"/>
      <c r="C295" s="146"/>
      <c r="D295" s="129" t="s">
        <v>91</v>
      </c>
      <c r="E295" s="147" t="s">
        <v>0</v>
      </c>
      <c r="F295" s="148" t="s">
        <v>101</v>
      </c>
      <c r="G295" s="146"/>
      <c r="H295" s="149">
        <v>10354.890000000001</v>
      </c>
      <c r="I295" s="150"/>
      <c r="J295" s="146"/>
      <c r="K295" s="146"/>
      <c r="L295" s="151"/>
      <c r="M295" s="152"/>
      <c r="N295" s="153"/>
      <c r="O295" s="153"/>
      <c r="P295" s="153"/>
      <c r="Q295" s="153"/>
      <c r="R295" s="153"/>
      <c r="S295" s="153"/>
      <c r="T295" s="154"/>
      <c r="AT295" s="155" t="s">
        <v>91</v>
      </c>
      <c r="AU295" s="155" t="s">
        <v>45</v>
      </c>
      <c r="AV295" s="9" t="s">
        <v>87</v>
      </c>
      <c r="AW295" s="9" t="s">
        <v>15</v>
      </c>
      <c r="AX295" s="9" t="s">
        <v>43</v>
      </c>
      <c r="AY295" s="155" t="s">
        <v>80</v>
      </c>
    </row>
    <row r="296" spans="1:65" s="2" customFormat="1" ht="21.75" customHeight="1" x14ac:dyDescent="0.2">
      <c r="A296" s="17"/>
      <c r="B296" s="18"/>
      <c r="C296" s="156" t="s">
        <v>371</v>
      </c>
      <c r="D296" s="156" t="s">
        <v>171</v>
      </c>
      <c r="E296" s="157" t="s">
        <v>372</v>
      </c>
      <c r="F296" s="158" t="s">
        <v>373</v>
      </c>
      <c r="G296" s="159" t="s">
        <v>162</v>
      </c>
      <c r="H296" s="160">
        <v>163.07599999999999</v>
      </c>
      <c r="I296" s="161"/>
      <c r="J296" s="162">
        <f>ROUND(I296*H296,2)</f>
        <v>0</v>
      </c>
      <c r="K296" s="163"/>
      <c r="L296" s="164"/>
      <c r="M296" s="165" t="s">
        <v>0</v>
      </c>
      <c r="N296" s="166" t="s">
        <v>24</v>
      </c>
      <c r="O296" s="27"/>
      <c r="P296" s="125">
        <f>O296*H296</f>
        <v>0</v>
      </c>
      <c r="Q296" s="125">
        <v>1</v>
      </c>
      <c r="R296" s="125">
        <f>Q296*H296</f>
        <v>163.07599999999999</v>
      </c>
      <c r="S296" s="125">
        <v>0</v>
      </c>
      <c r="T296" s="126">
        <f>S296*H296</f>
        <v>0</v>
      </c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R296" s="127" t="s">
        <v>110</v>
      </c>
      <c r="AT296" s="127" t="s">
        <v>171</v>
      </c>
      <c r="AU296" s="127" t="s">
        <v>45</v>
      </c>
      <c r="AY296" s="10" t="s">
        <v>80</v>
      </c>
      <c r="BE296" s="128">
        <f>IF(N296="základní",J296,0)</f>
        <v>0</v>
      </c>
      <c r="BF296" s="128">
        <f>IF(N296="snížená",J296,0)</f>
        <v>0</v>
      </c>
      <c r="BG296" s="128">
        <f>IF(N296="zákl. přenesená",J296,0)</f>
        <v>0</v>
      </c>
      <c r="BH296" s="128">
        <f>IF(N296="sníž. přenesená",J296,0)</f>
        <v>0</v>
      </c>
      <c r="BI296" s="128">
        <f>IF(N296="nulová",J296,0)</f>
        <v>0</v>
      </c>
      <c r="BJ296" s="10" t="s">
        <v>43</v>
      </c>
      <c r="BK296" s="128">
        <f>ROUND(I296*H296,2)</f>
        <v>0</v>
      </c>
      <c r="BL296" s="10" t="s">
        <v>87</v>
      </c>
      <c r="BM296" s="127" t="s">
        <v>374</v>
      </c>
    </row>
    <row r="297" spans="1:65" s="2" customFormat="1" ht="11.25" x14ac:dyDescent="0.2">
      <c r="A297" s="17"/>
      <c r="B297" s="18"/>
      <c r="C297" s="19"/>
      <c r="D297" s="129" t="s">
        <v>89</v>
      </c>
      <c r="E297" s="19"/>
      <c r="F297" s="130" t="s">
        <v>373</v>
      </c>
      <c r="G297" s="19"/>
      <c r="H297" s="19"/>
      <c r="I297" s="131"/>
      <c r="J297" s="19"/>
      <c r="K297" s="19"/>
      <c r="L297" s="20"/>
      <c r="M297" s="132"/>
      <c r="N297" s="133"/>
      <c r="O297" s="27"/>
      <c r="P297" s="27"/>
      <c r="Q297" s="27"/>
      <c r="R297" s="27"/>
      <c r="S297" s="27"/>
      <c r="T297" s="28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T297" s="10" t="s">
        <v>89</v>
      </c>
      <c r="AU297" s="10" t="s">
        <v>45</v>
      </c>
    </row>
    <row r="298" spans="1:65" s="8" customFormat="1" ht="11.25" x14ac:dyDescent="0.2">
      <c r="B298" s="134"/>
      <c r="C298" s="135"/>
      <c r="D298" s="129" t="s">
        <v>91</v>
      </c>
      <c r="E298" s="136" t="s">
        <v>0</v>
      </c>
      <c r="F298" s="137" t="s">
        <v>375</v>
      </c>
      <c r="G298" s="135"/>
      <c r="H298" s="138">
        <v>163.07599999999999</v>
      </c>
      <c r="I298" s="139"/>
      <c r="J298" s="135"/>
      <c r="K298" s="135"/>
      <c r="L298" s="140"/>
      <c r="M298" s="141"/>
      <c r="N298" s="142"/>
      <c r="O298" s="142"/>
      <c r="P298" s="142"/>
      <c r="Q298" s="142"/>
      <c r="R298" s="142"/>
      <c r="S298" s="142"/>
      <c r="T298" s="143"/>
      <c r="AT298" s="144" t="s">
        <v>91</v>
      </c>
      <c r="AU298" s="144" t="s">
        <v>45</v>
      </c>
      <c r="AV298" s="8" t="s">
        <v>45</v>
      </c>
      <c r="AW298" s="8" t="s">
        <v>15</v>
      </c>
      <c r="AX298" s="8" t="s">
        <v>43</v>
      </c>
      <c r="AY298" s="144" t="s">
        <v>80</v>
      </c>
    </row>
    <row r="299" spans="1:65" s="2" customFormat="1" ht="24.2" customHeight="1" x14ac:dyDescent="0.2">
      <c r="A299" s="17"/>
      <c r="B299" s="18"/>
      <c r="C299" s="115" t="s">
        <v>376</v>
      </c>
      <c r="D299" s="115" t="s">
        <v>83</v>
      </c>
      <c r="E299" s="116" t="s">
        <v>377</v>
      </c>
      <c r="F299" s="117" t="s">
        <v>378</v>
      </c>
      <c r="G299" s="118" t="s">
        <v>86</v>
      </c>
      <c r="H299" s="119">
        <v>10354.89</v>
      </c>
      <c r="I299" s="120"/>
      <c r="J299" s="121">
        <f>ROUND(I299*H299,2)</f>
        <v>0</v>
      </c>
      <c r="K299" s="122"/>
      <c r="L299" s="20"/>
      <c r="M299" s="123" t="s">
        <v>0</v>
      </c>
      <c r="N299" s="124" t="s">
        <v>24</v>
      </c>
      <c r="O299" s="27"/>
      <c r="P299" s="125">
        <f>O299*H299</f>
        <v>0</v>
      </c>
      <c r="Q299" s="125">
        <v>0</v>
      </c>
      <c r="R299" s="125">
        <f>Q299*H299</f>
        <v>0</v>
      </c>
      <c r="S299" s="125">
        <v>0</v>
      </c>
      <c r="T299" s="126">
        <f>S299*H299</f>
        <v>0</v>
      </c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R299" s="127" t="s">
        <v>87</v>
      </c>
      <c r="AT299" s="127" t="s">
        <v>83</v>
      </c>
      <c r="AU299" s="127" t="s">
        <v>45</v>
      </c>
      <c r="AY299" s="10" t="s">
        <v>80</v>
      </c>
      <c r="BE299" s="128">
        <f>IF(N299="základní",J299,0)</f>
        <v>0</v>
      </c>
      <c r="BF299" s="128">
        <f>IF(N299="snížená",J299,0)</f>
        <v>0</v>
      </c>
      <c r="BG299" s="128">
        <f>IF(N299="zákl. přenesená",J299,0)</f>
        <v>0</v>
      </c>
      <c r="BH299" s="128">
        <f>IF(N299="sníž. přenesená",J299,0)</f>
        <v>0</v>
      </c>
      <c r="BI299" s="128">
        <f>IF(N299="nulová",J299,0)</f>
        <v>0</v>
      </c>
      <c r="BJ299" s="10" t="s">
        <v>43</v>
      </c>
      <c r="BK299" s="128">
        <f>ROUND(I299*H299,2)</f>
        <v>0</v>
      </c>
      <c r="BL299" s="10" t="s">
        <v>87</v>
      </c>
      <c r="BM299" s="127" t="s">
        <v>379</v>
      </c>
    </row>
    <row r="300" spans="1:65" s="2" customFormat="1" ht="19.5" x14ac:dyDescent="0.2">
      <c r="A300" s="17"/>
      <c r="B300" s="18"/>
      <c r="C300" s="19"/>
      <c r="D300" s="129" t="s">
        <v>89</v>
      </c>
      <c r="E300" s="19"/>
      <c r="F300" s="130" t="s">
        <v>380</v>
      </c>
      <c r="G300" s="19"/>
      <c r="H300" s="19"/>
      <c r="I300" s="131"/>
      <c r="J300" s="19"/>
      <c r="K300" s="19"/>
      <c r="L300" s="20"/>
      <c r="M300" s="132"/>
      <c r="N300" s="133"/>
      <c r="O300" s="27"/>
      <c r="P300" s="27"/>
      <c r="Q300" s="27"/>
      <c r="R300" s="27"/>
      <c r="S300" s="27"/>
      <c r="T300" s="28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T300" s="10" t="s">
        <v>89</v>
      </c>
      <c r="AU300" s="10" t="s">
        <v>45</v>
      </c>
    </row>
    <row r="301" spans="1:65" s="8" customFormat="1" ht="11.25" x14ac:dyDescent="0.2">
      <c r="B301" s="134"/>
      <c r="C301" s="135"/>
      <c r="D301" s="129" t="s">
        <v>91</v>
      </c>
      <c r="E301" s="136" t="s">
        <v>0</v>
      </c>
      <c r="F301" s="137" t="s">
        <v>381</v>
      </c>
      <c r="G301" s="135"/>
      <c r="H301" s="138">
        <v>10354.89</v>
      </c>
      <c r="I301" s="139"/>
      <c r="J301" s="135"/>
      <c r="K301" s="135"/>
      <c r="L301" s="140"/>
      <c r="M301" s="141"/>
      <c r="N301" s="142"/>
      <c r="O301" s="142"/>
      <c r="P301" s="142"/>
      <c r="Q301" s="142"/>
      <c r="R301" s="142"/>
      <c r="S301" s="142"/>
      <c r="T301" s="143"/>
      <c r="AT301" s="144" t="s">
        <v>91</v>
      </c>
      <c r="AU301" s="144" t="s">
        <v>45</v>
      </c>
      <c r="AV301" s="8" t="s">
        <v>45</v>
      </c>
      <c r="AW301" s="8" t="s">
        <v>15</v>
      </c>
      <c r="AX301" s="8" t="s">
        <v>43</v>
      </c>
      <c r="AY301" s="144" t="s">
        <v>80</v>
      </c>
    </row>
    <row r="302" spans="1:65" s="2" customFormat="1" ht="24.2" customHeight="1" x14ac:dyDescent="0.2">
      <c r="A302" s="17"/>
      <c r="B302" s="18"/>
      <c r="C302" s="115" t="s">
        <v>382</v>
      </c>
      <c r="D302" s="115" t="s">
        <v>83</v>
      </c>
      <c r="E302" s="116" t="s">
        <v>383</v>
      </c>
      <c r="F302" s="117" t="s">
        <v>384</v>
      </c>
      <c r="G302" s="118" t="s">
        <v>86</v>
      </c>
      <c r="H302" s="119">
        <v>3311.62</v>
      </c>
      <c r="I302" s="120"/>
      <c r="J302" s="121">
        <f>ROUND(I302*H302,2)</f>
        <v>0</v>
      </c>
      <c r="K302" s="122"/>
      <c r="L302" s="20"/>
      <c r="M302" s="123" t="s">
        <v>0</v>
      </c>
      <c r="N302" s="124" t="s">
        <v>24</v>
      </c>
      <c r="O302" s="27"/>
      <c r="P302" s="125">
        <f>O302*H302</f>
        <v>0</v>
      </c>
      <c r="Q302" s="125">
        <v>0</v>
      </c>
      <c r="R302" s="125">
        <f>Q302*H302</f>
        <v>0</v>
      </c>
      <c r="S302" s="125">
        <v>0</v>
      </c>
      <c r="T302" s="126">
        <f>S302*H302</f>
        <v>0</v>
      </c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R302" s="127" t="s">
        <v>87</v>
      </c>
      <c r="AT302" s="127" t="s">
        <v>83</v>
      </c>
      <c r="AU302" s="127" t="s">
        <v>45</v>
      </c>
      <c r="AY302" s="10" t="s">
        <v>80</v>
      </c>
      <c r="BE302" s="128">
        <f>IF(N302="základní",J302,0)</f>
        <v>0</v>
      </c>
      <c r="BF302" s="128">
        <f>IF(N302="snížená",J302,0)</f>
        <v>0</v>
      </c>
      <c r="BG302" s="128">
        <f>IF(N302="zákl. přenesená",J302,0)</f>
        <v>0</v>
      </c>
      <c r="BH302" s="128">
        <f>IF(N302="sníž. přenesená",J302,0)</f>
        <v>0</v>
      </c>
      <c r="BI302" s="128">
        <f>IF(N302="nulová",J302,0)</f>
        <v>0</v>
      </c>
      <c r="BJ302" s="10" t="s">
        <v>43</v>
      </c>
      <c r="BK302" s="128">
        <f>ROUND(I302*H302,2)</f>
        <v>0</v>
      </c>
      <c r="BL302" s="10" t="s">
        <v>87</v>
      </c>
      <c r="BM302" s="127" t="s">
        <v>385</v>
      </c>
    </row>
    <row r="303" spans="1:65" s="2" customFormat="1" ht="19.5" x14ac:dyDescent="0.2">
      <c r="A303" s="17"/>
      <c r="B303" s="18"/>
      <c r="C303" s="19"/>
      <c r="D303" s="129" t="s">
        <v>89</v>
      </c>
      <c r="E303" s="19"/>
      <c r="F303" s="130" t="s">
        <v>386</v>
      </c>
      <c r="G303" s="19"/>
      <c r="H303" s="19"/>
      <c r="I303" s="131"/>
      <c r="J303" s="19"/>
      <c r="K303" s="19"/>
      <c r="L303" s="20"/>
      <c r="M303" s="132"/>
      <c r="N303" s="133"/>
      <c r="O303" s="27"/>
      <c r="P303" s="27"/>
      <c r="Q303" s="27"/>
      <c r="R303" s="27"/>
      <c r="S303" s="27"/>
      <c r="T303" s="28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T303" s="10" t="s">
        <v>89</v>
      </c>
      <c r="AU303" s="10" t="s">
        <v>45</v>
      </c>
    </row>
    <row r="304" spans="1:65" s="8" customFormat="1" ht="11.25" x14ac:dyDescent="0.2">
      <c r="B304" s="134"/>
      <c r="C304" s="135"/>
      <c r="D304" s="129" t="s">
        <v>91</v>
      </c>
      <c r="E304" s="136" t="s">
        <v>0</v>
      </c>
      <c r="F304" s="137" t="s">
        <v>387</v>
      </c>
      <c r="G304" s="135"/>
      <c r="H304" s="138">
        <v>2978.5</v>
      </c>
      <c r="I304" s="139"/>
      <c r="J304" s="135"/>
      <c r="K304" s="135"/>
      <c r="L304" s="140"/>
      <c r="M304" s="141"/>
      <c r="N304" s="142"/>
      <c r="O304" s="142"/>
      <c r="P304" s="142"/>
      <c r="Q304" s="142"/>
      <c r="R304" s="142"/>
      <c r="S304" s="142"/>
      <c r="T304" s="143"/>
      <c r="AT304" s="144" t="s">
        <v>91</v>
      </c>
      <c r="AU304" s="144" t="s">
        <v>45</v>
      </c>
      <c r="AV304" s="8" t="s">
        <v>45</v>
      </c>
      <c r="AW304" s="8" t="s">
        <v>15</v>
      </c>
      <c r="AX304" s="8" t="s">
        <v>42</v>
      </c>
      <c r="AY304" s="144" t="s">
        <v>80</v>
      </c>
    </row>
    <row r="305" spans="1:65" s="8" customFormat="1" ht="22.5" x14ac:dyDescent="0.2">
      <c r="B305" s="134"/>
      <c r="C305" s="135"/>
      <c r="D305" s="129" t="s">
        <v>91</v>
      </c>
      <c r="E305" s="136" t="s">
        <v>0</v>
      </c>
      <c r="F305" s="137" t="s">
        <v>196</v>
      </c>
      <c r="G305" s="135"/>
      <c r="H305" s="138">
        <v>333.12</v>
      </c>
      <c r="I305" s="139"/>
      <c r="J305" s="135"/>
      <c r="K305" s="135"/>
      <c r="L305" s="140"/>
      <c r="M305" s="141"/>
      <c r="N305" s="142"/>
      <c r="O305" s="142"/>
      <c r="P305" s="142"/>
      <c r="Q305" s="142"/>
      <c r="R305" s="142"/>
      <c r="S305" s="142"/>
      <c r="T305" s="143"/>
      <c r="AT305" s="144" t="s">
        <v>91</v>
      </c>
      <c r="AU305" s="144" t="s">
        <v>45</v>
      </c>
      <c r="AV305" s="8" t="s">
        <v>45</v>
      </c>
      <c r="AW305" s="8" t="s">
        <v>15</v>
      </c>
      <c r="AX305" s="8" t="s">
        <v>42</v>
      </c>
      <c r="AY305" s="144" t="s">
        <v>80</v>
      </c>
    </row>
    <row r="306" spans="1:65" s="9" customFormat="1" ht="11.25" x14ac:dyDescent="0.2">
      <c r="B306" s="145"/>
      <c r="C306" s="146"/>
      <c r="D306" s="129" t="s">
        <v>91</v>
      </c>
      <c r="E306" s="147" t="s">
        <v>0</v>
      </c>
      <c r="F306" s="148" t="s">
        <v>101</v>
      </c>
      <c r="G306" s="146"/>
      <c r="H306" s="149">
        <v>3311.62</v>
      </c>
      <c r="I306" s="150"/>
      <c r="J306" s="146"/>
      <c r="K306" s="146"/>
      <c r="L306" s="151"/>
      <c r="M306" s="152"/>
      <c r="N306" s="153"/>
      <c r="O306" s="153"/>
      <c r="P306" s="153"/>
      <c r="Q306" s="153"/>
      <c r="R306" s="153"/>
      <c r="S306" s="153"/>
      <c r="T306" s="154"/>
      <c r="AT306" s="155" t="s">
        <v>91</v>
      </c>
      <c r="AU306" s="155" t="s">
        <v>45</v>
      </c>
      <c r="AV306" s="9" t="s">
        <v>87</v>
      </c>
      <c r="AW306" s="9" t="s">
        <v>15</v>
      </c>
      <c r="AX306" s="9" t="s">
        <v>43</v>
      </c>
      <c r="AY306" s="155" t="s">
        <v>80</v>
      </c>
    </row>
    <row r="307" spans="1:65" s="2" customFormat="1" ht="16.5" customHeight="1" x14ac:dyDescent="0.2">
      <c r="A307" s="17"/>
      <c r="B307" s="18"/>
      <c r="C307" s="115" t="s">
        <v>388</v>
      </c>
      <c r="D307" s="115" t="s">
        <v>83</v>
      </c>
      <c r="E307" s="116" t="s">
        <v>389</v>
      </c>
      <c r="F307" s="117" t="s">
        <v>390</v>
      </c>
      <c r="G307" s="118" t="s">
        <v>86</v>
      </c>
      <c r="H307" s="119">
        <v>1226.5</v>
      </c>
      <c r="I307" s="120"/>
      <c r="J307" s="121">
        <f>ROUND(I307*H307,2)</f>
        <v>0</v>
      </c>
      <c r="K307" s="122"/>
      <c r="L307" s="20"/>
      <c r="M307" s="123" t="s">
        <v>0</v>
      </c>
      <c r="N307" s="124" t="s">
        <v>24</v>
      </c>
      <c r="O307" s="27"/>
      <c r="P307" s="125">
        <f>O307*H307</f>
        <v>0</v>
      </c>
      <c r="Q307" s="125">
        <v>0.27799000000000001</v>
      </c>
      <c r="R307" s="125">
        <f>Q307*H307</f>
        <v>340.95473500000003</v>
      </c>
      <c r="S307" s="125">
        <v>0</v>
      </c>
      <c r="T307" s="126">
        <f>S307*H307</f>
        <v>0</v>
      </c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R307" s="127" t="s">
        <v>87</v>
      </c>
      <c r="AT307" s="127" t="s">
        <v>83</v>
      </c>
      <c r="AU307" s="127" t="s">
        <v>45</v>
      </c>
      <c r="AY307" s="10" t="s">
        <v>80</v>
      </c>
      <c r="BE307" s="128">
        <f>IF(N307="základní",J307,0)</f>
        <v>0</v>
      </c>
      <c r="BF307" s="128">
        <f>IF(N307="snížená",J307,0)</f>
        <v>0</v>
      </c>
      <c r="BG307" s="128">
        <f>IF(N307="zákl. přenesená",J307,0)</f>
        <v>0</v>
      </c>
      <c r="BH307" s="128">
        <f>IF(N307="sníž. přenesená",J307,0)</f>
        <v>0</v>
      </c>
      <c r="BI307" s="128">
        <f>IF(N307="nulová",J307,0)</f>
        <v>0</v>
      </c>
      <c r="BJ307" s="10" t="s">
        <v>43</v>
      </c>
      <c r="BK307" s="128">
        <f>ROUND(I307*H307,2)</f>
        <v>0</v>
      </c>
      <c r="BL307" s="10" t="s">
        <v>87</v>
      </c>
      <c r="BM307" s="127" t="s">
        <v>391</v>
      </c>
    </row>
    <row r="308" spans="1:65" s="2" customFormat="1" ht="19.5" x14ac:dyDescent="0.2">
      <c r="A308" s="17"/>
      <c r="B308" s="18"/>
      <c r="C308" s="19"/>
      <c r="D308" s="129" t="s">
        <v>89</v>
      </c>
      <c r="E308" s="19"/>
      <c r="F308" s="130" t="s">
        <v>392</v>
      </c>
      <c r="G308" s="19"/>
      <c r="H308" s="19"/>
      <c r="I308" s="131"/>
      <c r="J308" s="19"/>
      <c r="K308" s="19"/>
      <c r="L308" s="20"/>
      <c r="M308" s="132"/>
      <c r="N308" s="133"/>
      <c r="O308" s="27"/>
      <c r="P308" s="27"/>
      <c r="Q308" s="27"/>
      <c r="R308" s="27"/>
      <c r="S308" s="27"/>
      <c r="T308" s="28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T308" s="10" t="s">
        <v>89</v>
      </c>
      <c r="AU308" s="10" t="s">
        <v>45</v>
      </c>
    </row>
    <row r="309" spans="1:65" s="8" customFormat="1" ht="11.25" x14ac:dyDescent="0.2">
      <c r="B309" s="134"/>
      <c r="C309" s="135"/>
      <c r="D309" s="129" t="s">
        <v>91</v>
      </c>
      <c r="E309" s="136" t="s">
        <v>0</v>
      </c>
      <c r="F309" s="137" t="s">
        <v>393</v>
      </c>
      <c r="G309" s="135"/>
      <c r="H309" s="138">
        <v>1235.5</v>
      </c>
      <c r="I309" s="139"/>
      <c r="J309" s="135"/>
      <c r="K309" s="135"/>
      <c r="L309" s="140"/>
      <c r="M309" s="141"/>
      <c r="N309" s="142"/>
      <c r="O309" s="142"/>
      <c r="P309" s="142"/>
      <c r="Q309" s="142"/>
      <c r="R309" s="142"/>
      <c r="S309" s="142"/>
      <c r="T309" s="143"/>
      <c r="AT309" s="144" t="s">
        <v>91</v>
      </c>
      <c r="AU309" s="144" t="s">
        <v>45</v>
      </c>
      <c r="AV309" s="8" t="s">
        <v>45</v>
      </c>
      <c r="AW309" s="8" t="s">
        <v>15</v>
      </c>
      <c r="AX309" s="8" t="s">
        <v>42</v>
      </c>
      <c r="AY309" s="144" t="s">
        <v>80</v>
      </c>
    </row>
    <row r="310" spans="1:65" s="8" customFormat="1" ht="11.25" x14ac:dyDescent="0.2">
      <c r="B310" s="134"/>
      <c r="C310" s="135"/>
      <c r="D310" s="129" t="s">
        <v>91</v>
      </c>
      <c r="E310" s="136" t="s">
        <v>0</v>
      </c>
      <c r="F310" s="137" t="s">
        <v>394</v>
      </c>
      <c r="G310" s="135"/>
      <c r="H310" s="138">
        <v>-9</v>
      </c>
      <c r="I310" s="139"/>
      <c r="J310" s="135"/>
      <c r="K310" s="135"/>
      <c r="L310" s="140"/>
      <c r="M310" s="141"/>
      <c r="N310" s="142"/>
      <c r="O310" s="142"/>
      <c r="P310" s="142"/>
      <c r="Q310" s="142"/>
      <c r="R310" s="142"/>
      <c r="S310" s="142"/>
      <c r="T310" s="143"/>
      <c r="AT310" s="144" t="s">
        <v>91</v>
      </c>
      <c r="AU310" s="144" t="s">
        <v>45</v>
      </c>
      <c r="AV310" s="8" t="s">
        <v>45</v>
      </c>
      <c r="AW310" s="8" t="s">
        <v>15</v>
      </c>
      <c r="AX310" s="8" t="s">
        <v>42</v>
      </c>
      <c r="AY310" s="144" t="s">
        <v>80</v>
      </c>
    </row>
    <row r="311" spans="1:65" s="9" customFormat="1" ht="11.25" x14ac:dyDescent="0.2">
      <c r="B311" s="145"/>
      <c r="C311" s="146"/>
      <c r="D311" s="129" t="s">
        <v>91</v>
      </c>
      <c r="E311" s="147" t="s">
        <v>0</v>
      </c>
      <c r="F311" s="148" t="s">
        <v>101</v>
      </c>
      <c r="G311" s="146"/>
      <c r="H311" s="149">
        <v>1226.5</v>
      </c>
      <c r="I311" s="150"/>
      <c r="J311" s="146"/>
      <c r="K311" s="146"/>
      <c r="L311" s="151"/>
      <c r="M311" s="152"/>
      <c r="N311" s="153"/>
      <c r="O311" s="153"/>
      <c r="P311" s="153"/>
      <c r="Q311" s="153"/>
      <c r="R311" s="153"/>
      <c r="S311" s="153"/>
      <c r="T311" s="154"/>
      <c r="AT311" s="155" t="s">
        <v>91</v>
      </c>
      <c r="AU311" s="155" t="s">
        <v>45</v>
      </c>
      <c r="AV311" s="9" t="s">
        <v>87</v>
      </c>
      <c r="AW311" s="9" t="s">
        <v>15</v>
      </c>
      <c r="AX311" s="9" t="s">
        <v>43</v>
      </c>
      <c r="AY311" s="155" t="s">
        <v>80</v>
      </c>
    </row>
    <row r="312" spans="1:65" s="2" customFormat="1" ht="16.5" customHeight="1" x14ac:dyDescent="0.2">
      <c r="A312" s="17"/>
      <c r="B312" s="18"/>
      <c r="C312" s="115" t="s">
        <v>395</v>
      </c>
      <c r="D312" s="115" t="s">
        <v>83</v>
      </c>
      <c r="E312" s="116" t="s">
        <v>396</v>
      </c>
      <c r="F312" s="117" t="s">
        <v>397</v>
      </c>
      <c r="G312" s="118" t="s">
        <v>96</v>
      </c>
      <c r="H312" s="119">
        <v>1111.95</v>
      </c>
      <c r="I312" s="120"/>
      <c r="J312" s="121">
        <f>ROUND(I312*H312,2)</f>
        <v>0</v>
      </c>
      <c r="K312" s="122"/>
      <c r="L312" s="20"/>
      <c r="M312" s="123" t="s">
        <v>0</v>
      </c>
      <c r="N312" s="124" t="s">
        <v>24</v>
      </c>
      <c r="O312" s="27"/>
      <c r="P312" s="125">
        <f>O312*H312</f>
        <v>0</v>
      </c>
      <c r="Q312" s="125">
        <v>0</v>
      </c>
      <c r="R312" s="125">
        <f>Q312*H312</f>
        <v>0</v>
      </c>
      <c r="S312" s="125">
        <v>0</v>
      </c>
      <c r="T312" s="126">
        <f>S312*H312</f>
        <v>0</v>
      </c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R312" s="127" t="s">
        <v>87</v>
      </c>
      <c r="AT312" s="127" t="s">
        <v>83</v>
      </c>
      <c r="AU312" s="127" t="s">
        <v>45</v>
      </c>
      <c r="AY312" s="10" t="s">
        <v>80</v>
      </c>
      <c r="BE312" s="128">
        <f>IF(N312="základní",J312,0)</f>
        <v>0</v>
      </c>
      <c r="BF312" s="128">
        <f>IF(N312="snížená",J312,0)</f>
        <v>0</v>
      </c>
      <c r="BG312" s="128">
        <f>IF(N312="zákl. přenesená",J312,0)</f>
        <v>0</v>
      </c>
      <c r="BH312" s="128">
        <f>IF(N312="sníž. přenesená",J312,0)</f>
        <v>0</v>
      </c>
      <c r="BI312" s="128">
        <f>IF(N312="nulová",J312,0)</f>
        <v>0</v>
      </c>
      <c r="BJ312" s="10" t="s">
        <v>43</v>
      </c>
      <c r="BK312" s="128">
        <f>ROUND(I312*H312,2)</f>
        <v>0</v>
      </c>
      <c r="BL312" s="10" t="s">
        <v>87</v>
      </c>
      <c r="BM312" s="127" t="s">
        <v>398</v>
      </c>
    </row>
    <row r="313" spans="1:65" s="2" customFormat="1" ht="11.25" x14ac:dyDescent="0.2">
      <c r="A313" s="17"/>
      <c r="B313" s="18"/>
      <c r="C313" s="19"/>
      <c r="D313" s="129" t="s">
        <v>89</v>
      </c>
      <c r="E313" s="19"/>
      <c r="F313" s="130" t="s">
        <v>399</v>
      </c>
      <c r="G313" s="19"/>
      <c r="H313" s="19"/>
      <c r="I313" s="131"/>
      <c r="J313" s="19"/>
      <c r="K313" s="19"/>
      <c r="L313" s="20"/>
      <c r="M313" s="132"/>
      <c r="N313" s="133"/>
      <c r="O313" s="27"/>
      <c r="P313" s="27"/>
      <c r="Q313" s="27"/>
      <c r="R313" s="27"/>
      <c r="S313" s="27"/>
      <c r="T313" s="28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T313" s="10" t="s">
        <v>89</v>
      </c>
      <c r="AU313" s="10" t="s">
        <v>45</v>
      </c>
    </row>
    <row r="314" spans="1:65" s="8" customFormat="1" ht="11.25" x14ac:dyDescent="0.2">
      <c r="B314" s="134"/>
      <c r="C314" s="135"/>
      <c r="D314" s="129" t="s">
        <v>91</v>
      </c>
      <c r="E314" s="136" t="s">
        <v>0</v>
      </c>
      <c r="F314" s="137" t="s">
        <v>400</v>
      </c>
      <c r="G314" s="135"/>
      <c r="H314" s="138">
        <v>1111.95</v>
      </c>
      <c r="I314" s="139"/>
      <c r="J314" s="135"/>
      <c r="K314" s="135"/>
      <c r="L314" s="140"/>
      <c r="M314" s="141"/>
      <c r="N314" s="142"/>
      <c r="O314" s="142"/>
      <c r="P314" s="142"/>
      <c r="Q314" s="142"/>
      <c r="R314" s="142"/>
      <c r="S314" s="142"/>
      <c r="T314" s="143"/>
      <c r="AT314" s="144" t="s">
        <v>91</v>
      </c>
      <c r="AU314" s="144" t="s">
        <v>45</v>
      </c>
      <c r="AV314" s="8" t="s">
        <v>45</v>
      </c>
      <c r="AW314" s="8" t="s">
        <v>15</v>
      </c>
      <c r="AX314" s="8" t="s">
        <v>43</v>
      </c>
      <c r="AY314" s="144" t="s">
        <v>80</v>
      </c>
    </row>
    <row r="315" spans="1:65" s="2" customFormat="1" ht="24.2" customHeight="1" x14ac:dyDescent="0.2">
      <c r="A315" s="17"/>
      <c r="B315" s="18"/>
      <c r="C315" s="115" t="s">
        <v>401</v>
      </c>
      <c r="D315" s="115" t="s">
        <v>83</v>
      </c>
      <c r="E315" s="116" t="s">
        <v>402</v>
      </c>
      <c r="F315" s="117" t="s">
        <v>403</v>
      </c>
      <c r="G315" s="118" t="s">
        <v>86</v>
      </c>
      <c r="H315" s="119">
        <v>3111.62</v>
      </c>
      <c r="I315" s="120"/>
      <c r="J315" s="121">
        <f>ROUND(I315*H315,2)</f>
        <v>0</v>
      </c>
      <c r="K315" s="122"/>
      <c r="L315" s="20"/>
      <c r="M315" s="123" t="s">
        <v>0</v>
      </c>
      <c r="N315" s="124" t="s">
        <v>24</v>
      </c>
      <c r="O315" s="27"/>
      <c r="P315" s="125">
        <f>O315*H315</f>
        <v>0</v>
      </c>
      <c r="Q315" s="125">
        <v>0</v>
      </c>
      <c r="R315" s="125">
        <f>Q315*H315</f>
        <v>0</v>
      </c>
      <c r="S315" s="125">
        <v>0</v>
      </c>
      <c r="T315" s="126">
        <f>S315*H315</f>
        <v>0</v>
      </c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R315" s="127" t="s">
        <v>87</v>
      </c>
      <c r="AT315" s="127" t="s">
        <v>83</v>
      </c>
      <c r="AU315" s="127" t="s">
        <v>45</v>
      </c>
      <c r="AY315" s="10" t="s">
        <v>80</v>
      </c>
      <c r="BE315" s="128">
        <f>IF(N315="základní",J315,0)</f>
        <v>0</v>
      </c>
      <c r="BF315" s="128">
        <f>IF(N315="snížená",J315,0)</f>
        <v>0</v>
      </c>
      <c r="BG315" s="128">
        <f>IF(N315="zákl. přenesená",J315,0)</f>
        <v>0</v>
      </c>
      <c r="BH315" s="128">
        <f>IF(N315="sníž. přenesená",J315,0)</f>
        <v>0</v>
      </c>
      <c r="BI315" s="128">
        <f>IF(N315="nulová",J315,0)</f>
        <v>0</v>
      </c>
      <c r="BJ315" s="10" t="s">
        <v>43</v>
      </c>
      <c r="BK315" s="128">
        <f>ROUND(I315*H315,2)</f>
        <v>0</v>
      </c>
      <c r="BL315" s="10" t="s">
        <v>87</v>
      </c>
      <c r="BM315" s="127" t="s">
        <v>404</v>
      </c>
    </row>
    <row r="316" spans="1:65" s="2" customFormat="1" ht="29.25" x14ac:dyDescent="0.2">
      <c r="A316" s="17"/>
      <c r="B316" s="18"/>
      <c r="C316" s="19"/>
      <c r="D316" s="129" t="s">
        <v>89</v>
      </c>
      <c r="E316" s="19"/>
      <c r="F316" s="130" t="s">
        <v>405</v>
      </c>
      <c r="G316" s="19"/>
      <c r="H316" s="19"/>
      <c r="I316" s="131"/>
      <c r="J316" s="19"/>
      <c r="K316" s="19"/>
      <c r="L316" s="20"/>
      <c r="M316" s="132"/>
      <c r="N316" s="133"/>
      <c r="O316" s="27"/>
      <c r="P316" s="27"/>
      <c r="Q316" s="27"/>
      <c r="R316" s="27"/>
      <c r="S316" s="27"/>
      <c r="T316" s="28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T316" s="10" t="s">
        <v>89</v>
      </c>
      <c r="AU316" s="10" t="s">
        <v>45</v>
      </c>
    </row>
    <row r="317" spans="1:65" s="8" customFormat="1" ht="11.25" x14ac:dyDescent="0.2">
      <c r="B317" s="134"/>
      <c r="C317" s="135"/>
      <c r="D317" s="129" t="s">
        <v>91</v>
      </c>
      <c r="E317" s="136" t="s">
        <v>0</v>
      </c>
      <c r="F317" s="137" t="s">
        <v>406</v>
      </c>
      <c r="G317" s="135"/>
      <c r="H317" s="138">
        <v>3111.62</v>
      </c>
      <c r="I317" s="139"/>
      <c r="J317" s="135"/>
      <c r="K317" s="135"/>
      <c r="L317" s="140"/>
      <c r="M317" s="141"/>
      <c r="N317" s="142"/>
      <c r="O317" s="142"/>
      <c r="P317" s="142"/>
      <c r="Q317" s="142"/>
      <c r="R317" s="142"/>
      <c r="S317" s="142"/>
      <c r="T317" s="143"/>
      <c r="AT317" s="144" t="s">
        <v>91</v>
      </c>
      <c r="AU317" s="144" t="s">
        <v>45</v>
      </c>
      <c r="AV317" s="8" t="s">
        <v>45</v>
      </c>
      <c r="AW317" s="8" t="s">
        <v>15</v>
      </c>
      <c r="AX317" s="8" t="s">
        <v>43</v>
      </c>
      <c r="AY317" s="144" t="s">
        <v>80</v>
      </c>
    </row>
    <row r="318" spans="1:65" s="2" customFormat="1" ht="33" customHeight="1" x14ac:dyDescent="0.2">
      <c r="A318" s="17"/>
      <c r="B318" s="18"/>
      <c r="C318" s="115" t="s">
        <v>407</v>
      </c>
      <c r="D318" s="115" t="s">
        <v>83</v>
      </c>
      <c r="E318" s="116" t="s">
        <v>408</v>
      </c>
      <c r="F318" s="117" t="s">
        <v>409</v>
      </c>
      <c r="G318" s="118" t="s">
        <v>86</v>
      </c>
      <c r="H318" s="119">
        <v>6003.12</v>
      </c>
      <c r="I318" s="120"/>
      <c r="J318" s="121">
        <f>ROUND(I318*H318,2)</f>
        <v>0</v>
      </c>
      <c r="K318" s="122"/>
      <c r="L318" s="20"/>
      <c r="M318" s="123" t="s">
        <v>0</v>
      </c>
      <c r="N318" s="124" t="s">
        <v>24</v>
      </c>
      <c r="O318" s="27"/>
      <c r="P318" s="125">
        <f>O318*H318</f>
        <v>0</v>
      </c>
      <c r="Q318" s="125">
        <v>0.10373</v>
      </c>
      <c r="R318" s="125">
        <f>Q318*H318</f>
        <v>622.70363759999998</v>
      </c>
      <c r="S318" s="125">
        <v>0</v>
      </c>
      <c r="T318" s="126">
        <f>S318*H318</f>
        <v>0</v>
      </c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R318" s="127" t="s">
        <v>87</v>
      </c>
      <c r="AT318" s="127" t="s">
        <v>83</v>
      </c>
      <c r="AU318" s="127" t="s">
        <v>45</v>
      </c>
      <c r="AY318" s="10" t="s">
        <v>80</v>
      </c>
      <c r="BE318" s="128">
        <f>IF(N318="základní",J318,0)</f>
        <v>0</v>
      </c>
      <c r="BF318" s="128">
        <f>IF(N318="snížená",J318,0)</f>
        <v>0</v>
      </c>
      <c r="BG318" s="128">
        <f>IF(N318="zákl. přenesená",J318,0)</f>
        <v>0</v>
      </c>
      <c r="BH318" s="128">
        <f>IF(N318="sníž. přenesená",J318,0)</f>
        <v>0</v>
      </c>
      <c r="BI318" s="128">
        <f>IF(N318="nulová",J318,0)</f>
        <v>0</v>
      </c>
      <c r="BJ318" s="10" t="s">
        <v>43</v>
      </c>
      <c r="BK318" s="128">
        <f>ROUND(I318*H318,2)</f>
        <v>0</v>
      </c>
      <c r="BL318" s="10" t="s">
        <v>87</v>
      </c>
      <c r="BM318" s="127" t="s">
        <v>410</v>
      </c>
    </row>
    <row r="319" spans="1:65" s="2" customFormat="1" ht="29.25" x14ac:dyDescent="0.2">
      <c r="A319" s="17"/>
      <c r="B319" s="18"/>
      <c r="C319" s="19"/>
      <c r="D319" s="129" t="s">
        <v>89</v>
      </c>
      <c r="E319" s="19"/>
      <c r="F319" s="130" t="s">
        <v>411</v>
      </c>
      <c r="G319" s="19"/>
      <c r="H319" s="19"/>
      <c r="I319" s="131"/>
      <c r="J319" s="19"/>
      <c r="K319" s="19"/>
      <c r="L319" s="20"/>
      <c r="M319" s="132"/>
      <c r="N319" s="133"/>
      <c r="O319" s="27"/>
      <c r="P319" s="27"/>
      <c r="Q319" s="27"/>
      <c r="R319" s="27"/>
      <c r="S319" s="27"/>
      <c r="T319" s="28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T319" s="10" t="s">
        <v>89</v>
      </c>
      <c r="AU319" s="10" t="s">
        <v>45</v>
      </c>
    </row>
    <row r="320" spans="1:65" s="8" customFormat="1" ht="11.25" x14ac:dyDescent="0.2">
      <c r="B320" s="134"/>
      <c r="C320" s="135"/>
      <c r="D320" s="129" t="s">
        <v>91</v>
      </c>
      <c r="E320" s="136" t="s">
        <v>0</v>
      </c>
      <c r="F320" s="137" t="s">
        <v>412</v>
      </c>
      <c r="G320" s="135"/>
      <c r="H320" s="138">
        <v>5670</v>
      </c>
      <c r="I320" s="139"/>
      <c r="J320" s="135"/>
      <c r="K320" s="135"/>
      <c r="L320" s="140"/>
      <c r="M320" s="141"/>
      <c r="N320" s="142"/>
      <c r="O320" s="142"/>
      <c r="P320" s="142"/>
      <c r="Q320" s="142"/>
      <c r="R320" s="142"/>
      <c r="S320" s="142"/>
      <c r="T320" s="143"/>
      <c r="AT320" s="144" t="s">
        <v>91</v>
      </c>
      <c r="AU320" s="144" t="s">
        <v>45</v>
      </c>
      <c r="AV320" s="8" t="s">
        <v>45</v>
      </c>
      <c r="AW320" s="8" t="s">
        <v>15</v>
      </c>
      <c r="AX320" s="8" t="s">
        <v>42</v>
      </c>
      <c r="AY320" s="144" t="s">
        <v>80</v>
      </c>
    </row>
    <row r="321" spans="1:65" s="8" customFormat="1" ht="22.5" x14ac:dyDescent="0.2">
      <c r="B321" s="134"/>
      <c r="C321" s="135"/>
      <c r="D321" s="129" t="s">
        <v>91</v>
      </c>
      <c r="E321" s="136" t="s">
        <v>0</v>
      </c>
      <c r="F321" s="137" t="s">
        <v>196</v>
      </c>
      <c r="G321" s="135"/>
      <c r="H321" s="138">
        <v>333.12</v>
      </c>
      <c r="I321" s="139"/>
      <c r="J321" s="135"/>
      <c r="K321" s="135"/>
      <c r="L321" s="140"/>
      <c r="M321" s="141"/>
      <c r="N321" s="142"/>
      <c r="O321" s="142"/>
      <c r="P321" s="142"/>
      <c r="Q321" s="142"/>
      <c r="R321" s="142"/>
      <c r="S321" s="142"/>
      <c r="T321" s="143"/>
      <c r="AT321" s="144" t="s">
        <v>91</v>
      </c>
      <c r="AU321" s="144" t="s">
        <v>45</v>
      </c>
      <c r="AV321" s="8" t="s">
        <v>45</v>
      </c>
      <c r="AW321" s="8" t="s">
        <v>15</v>
      </c>
      <c r="AX321" s="8" t="s">
        <v>42</v>
      </c>
      <c r="AY321" s="144" t="s">
        <v>80</v>
      </c>
    </row>
    <row r="322" spans="1:65" s="9" customFormat="1" ht="11.25" x14ac:dyDescent="0.2">
      <c r="B322" s="145"/>
      <c r="C322" s="146"/>
      <c r="D322" s="129" t="s">
        <v>91</v>
      </c>
      <c r="E322" s="147" t="s">
        <v>0</v>
      </c>
      <c r="F322" s="148" t="s">
        <v>101</v>
      </c>
      <c r="G322" s="146"/>
      <c r="H322" s="149">
        <v>6003.12</v>
      </c>
      <c r="I322" s="150"/>
      <c r="J322" s="146"/>
      <c r="K322" s="146"/>
      <c r="L322" s="151"/>
      <c r="M322" s="152"/>
      <c r="N322" s="153"/>
      <c r="O322" s="153"/>
      <c r="P322" s="153"/>
      <c r="Q322" s="153"/>
      <c r="R322" s="153"/>
      <c r="S322" s="153"/>
      <c r="T322" s="154"/>
      <c r="AT322" s="155" t="s">
        <v>91</v>
      </c>
      <c r="AU322" s="155" t="s">
        <v>45</v>
      </c>
      <c r="AV322" s="9" t="s">
        <v>87</v>
      </c>
      <c r="AW322" s="9" t="s">
        <v>15</v>
      </c>
      <c r="AX322" s="9" t="s">
        <v>43</v>
      </c>
      <c r="AY322" s="155" t="s">
        <v>80</v>
      </c>
    </row>
    <row r="323" spans="1:65" s="2" customFormat="1" ht="24.2" customHeight="1" x14ac:dyDescent="0.2">
      <c r="A323" s="17"/>
      <c r="B323" s="18"/>
      <c r="C323" s="115" t="s">
        <v>413</v>
      </c>
      <c r="D323" s="115" t="s">
        <v>83</v>
      </c>
      <c r="E323" s="116" t="s">
        <v>414</v>
      </c>
      <c r="F323" s="117" t="s">
        <v>415</v>
      </c>
      <c r="G323" s="118" t="s">
        <v>86</v>
      </c>
      <c r="H323" s="119">
        <v>6303.2759999999998</v>
      </c>
      <c r="I323" s="120"/>
      <c r="J323" s="121">
        <f>ROUND(I323*H323,2)</f>
        <v>0</v>
      </c>
      <c r="K323" s="122"/>
      <c r="L323" s="20"/>
      <c r="M323" s="123" t="s">
        <v>0</v>
      </c>
      <c r="N323" s="124" t="s">
        <v>24</v>
      </c>
      <c r="O323" s="27"/>
      <c r="P323" s="125">
        <f>O323*H323</f>
        <v>0</v>
      </c>
      <c r="Q323" s="125">
        <v>0.18151999999999999</v>
      </c>
      <c r="R323" s="125">
        <f>Q323*H323</f>
        <v>1144.1706595199998</v>
      </c>
      <c r="S323" s="125">
        <v>0</v>
      </c>
      <c r="T323" s="126">
        <f>S323*H323</f>
        <v>0</v>
      </c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R323" s="127" t="s">
        <v>87</v>
      </c>
      <c r="AT323" s="127" t="s">
        <v>83</v>
      </c>
      <c r="AU323" s="127" t="s">
        <v>45</v>
      </c>
      <c r="AY323" s="10" t="s">
        <v>80</v>
      </c>
      <c r="BE323" s="128">
        <f>IF(N323="základní",J323,0)</f>
        <v>0</v>
      </c>
      <c r="BF323" s="128">
        <f>IF(N323="snížená",J323,0)</f>
        <v>0</v>
      </c>
      <c r="BG323" s="128">
        <f>IF(N323="zákl. přenesená",J323,0)</f>
        <v>0</v>
      </c>
      <c r="BH323" s="128">
        <f>IF(N323="sníž. přenesená",J323,0)</f>
        <v>0</v>
      </c>
      <c r="BI323" s="128">
        <f>IF(N323="nulová",J323,0)</f>
        <v>0</v>
      </c>
      <c r="BJ323" s="10" t="s">
        <v>43</v>
      </c>
      <c r="BK323" s="128">
        <f>ROUND(I323*H323,2)</f>
        <v>0</v>
      </c>
      <c r="BL323" s="10" t="s">
        <v>87</v>
      </c>
      <c r="BM323" s="127" t="s">
        <v>416</v>
      </c>
    </row>
    <row r="324" spans="1:65" s="2" customFormat="1" ht="29.25" x14ac:dyDescent="0.2">
      <c r="A324" s="17"/>
      <c r="B324" s="18"/>
      <c r="C324" s="19"/>
      <c r="D324" s="129" t="s">
        <v>89</v>
      </c>
      <c r="E324" s="19"/>
      <c r="F324" s="130" t="s">
        <v>417</v>
      </c>
      <c r="G324" s="19"/>
      <c r="H324" s="19"/>
      <c r="I324" s="131"/>
      <c r="J324" s="19"/>
      <c r="K324" s="19"/>
      <c r="L324" s="20"/>
      <c r="M324" s="132"/>
      <c r="N324" s="133"/>
      <c r="O324" s="27"/>
      <c r="P324" s="27"/>
      <c r="Q324" s="27"/>
      <c r="R324" s="27"/>
      <c r="S324" s="27"/>
      <c r="T324" s="28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T324" s="10" t="s">
        <v>89</v>
      </c>
      <c r="AU324" s="10" t="s">
        <v>45</v>
      </c>
    </row>
    <row r="325" spans="1:65" s="8" customFormat="1" ht="11.25" x14ac:dyDescent="0.2">
      <c r="B325" s="134"/>
      <c r="C325" s="135"/>
      <c r="D325" s="129" t="s">
        <v>91</v>
      </c>
      <c r="E325" s="136" t="s">
        <v>0</v>
      </c>
      <c r="F325" s="137" t="s">
        <v>418</v>
      </c>
      <c r="G325" s="135"/>
      <c r="H325" s="138">
        <v>6303.2759999999998</v>
      </c>
      <c r="I325" s="139"/>
      <c r="J325" s="135"/>
      <c r="K325" s="135"/>
      <c r="L325" s="140"/>
      <c r="M325" s="141"/>
      <c r="N325" s="142"/>
      <c r="O325" s="142"/>
      <c r="P325" s="142"/>
      <c r="Q325" s="142"/>
      <c r="R325" s="142"/>
      <c r="S325" s="142"/>
      <c r="T325" s="143"/>
      <c r="AT325" s="144" t="s">
        <v>91</v>
      </c>
      <c r="AU325" s="144" t="s">
        <v>45</v>
      </c>
      <c r="AV325" s="8" t="s">
        <v>45</v>
      </c>
      <c r="AW325" s="8" t="s">
        <v>15</v>
      </c>
      <c r="AX325" s="8" t="s">
        <v>43</v>
      </c>
      <c r="AY325" s="144" t="s">
        <v>80</v>
      </c>
    </row>
    <row r="326" spans="1:65" s="7" customFormat="1" ht="22.9" customHeight="1" x14ac:dyDescent="0.2">
      <c r="B326" s="99"/>
      <c r="C326" s="100"/>
      <c r="D326" s="101" t="s">
        <v>41</v>
      </c>
      <c r="E326" s="113" t="s">
        <v>122</v>
      </c>
      <c r="F326" s="113" t="s">
        <v>419</v>
      </c>
      <c r="G326" s="100"/>
      <c r="H326" s="100"/>
      <c r="I326" s="103"/>
      <c r="J326" s="114">
        <f>BK326</f>
        <v>0</v>
      </c>
      <c r="K326" s="100"/>
      <c r="L326" s="105"/>
      <c r="M326" s="106"/>
      <c r="N326" s="107"/>
      <c r="O326" s="107"/>
      <c r="P326" s="108">
        <f>SUM(P327:P355)</f>
        <v>0</v>
      </c>
      <c r="Q326" s="107"/>
      <c r="R326" s="108">
        <f>SUM(R327:R355)</f>
        <v>47.777255199999992</v>
      </c>
      <c r="S326" s="107"/>
      <c r="T326" s="109">
        <f>SUM(T327:T355)</f>
        <v>216.35999999999999</v>
      </c>
      <c r="AR326" s="110" t="s">
        <v>43</v>
      </c>
      <c r="AT326" s="111" t="s">
        <v>41</v>
      </c>
      <c r="AU326" s="111" t="s">
        <v>43</v>
      </c>
      <c r="AY326" s="110" t="s">
        <v>80</v>
      </c>
      <c r="BK326" s="112">
        <f>SUM(BK327:BK355)</f>
        <v>0</v>
      </c>
    </row>
    <row r="327" spans="1:65" s="2" customFormat="1" ht="24.2" customHeight="1" x14ac:dyDescent="0.2">
      <c r="A327" s="17"/>
      <c r="B327" s="18"/>
      <c r="C327" s="115" t="s">
        <v>420</v>
      </c>
      <c r="D327" s="115" t="s">
        <v>83</v>
      </c>
      <c r="E327" s="116" t="s">
        <v>421</v>
      </c>
      <c r="F327" s="117" t="s">
        <v>422</v>
      </c>
      <c r="G327" s="118" t="s">
        <v>344</v>
      </c>
      <c r="H327" s="119">
        <v>2</v>
      </c>
      <c r="I327" s="120"/>
      <c r="J327" s="121">
        <f>ROUND(I327*H327,2)</f>
        <v>0</v>
      </c>
      <c r="K327" s="122"/>
      <c r="L327" s="20"/>
      <c r="M327" s="123" t="s">
        <v>0</v>
      </c>
      <c r="N327" s="124" t="s">
        <v>24</v>
      </c>
      <c r="O327" s="27"/>
      <c r="P327" s="125">
        <f>O327*H327</f>
        <v>0</v>
      </c>
      <c r="Q327" s="125">
        <v>0</v>
      </c>
      <c r="R327" s="125">
        <f>Q327*H327</f>
        <v>0</v>
      </c>
      <c r="S327" s="125">
        <v>0</v>
      </c>
      <c r="T327" s="126">
        <f>S327*H327</f>
        <v>0</v>
      </c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R327" s="127" t="s">
        <v>87</v>
      </c>
      <c r="AT327" s="127" t="s">
        <v>83</v>
      </c>
      <c r="AU327" s="127" t="s">
        <v>45</v>
      </c>
      <c r="AY327" s="10" t="s">
        <v>80</v>
      </c>
      <c r="BE327" s="128">
        <f>IF(N327="základní",J327,0)</f>
        <v>0</v>
      </c>
      <c r="BF327" s="128">
        <f>IF(N327="snížená",J327,0)</f>
        <v>0</v>
      </c>
      <c r="BG327" s="128">
        <f>IF(N327="zákl. přenesená",J327,0)</f>
        <v>0</v>
      </c>
      <c r="BH327" s="128">
        <f>IF(N327="sníž. přenesená",J327,0)</f>
        <v>0</v>
      </c>
      <c r="BI327" s="128">
        <f>IF(N327="nulová",J327,0)</f>
        <v>0</v>
      </c>
      <c r="BJ327" s="10" t="s">
        <v>43</v>
      </c>
      <c r="BK327" s="128">
        <f>ROUND(I327*H327,2)</f>
        <v>0</v>
      </c>
      <c r="BL327" s="10" t="s">
        <v>87</v>
      </c>
      <c r="BM327" s="127" t="s">
        <v>423</v>
      </c>
    </row>
    <row r="328" spans="1:65" s="2" customFormat="1" ht="19.5" x14ac:dyDescent="0.2">
      <c r="A328" s="17"/>
      <c r="B328" s="18"/>
      <c r="C328" s="19"/>
      <c r="D328" s="129" t="s">
        <v>89</v>
      </c>
      <c r="E328" s="19"/>
      <c r="F328" s="130" t="s">
        <v>424</v>
      </c>
      <c r="G328" s="19"/>
      <c r="H328" s="19"/>
      <c r="I328" s="131"/>
      <c r="J328" s="19"/>
      <c r="K328" s="19"/>
      <c r="L328" s="20"/>
      <c r="M328" s="132"/>
      <c r="N328" s="133"/>
      <c r="O328" s="27"/>
      <c r="P328" s="27"/>
      <c r="Q328" s="27"/>
      <c r="R328" s="27"/>
      <c r="S328" s="27"/>
      <c r="T328" s="28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T328" s="10" t="s">
        <v>89</v>
      </c>
      <c r="AU328" s="10" t="s">
        <v>45</v>
      </c>
    </row>
    <row r="329" spans="1:65" s="8" customFormat="1" ht="11.25" x14ac:dyDescent="0.2">
      <c r="B329" s="134"/>
      <c r="C329" s="135"/>
      <c r="D329" s="129" t="s">
        <v>91</v>
      </c>
      <c r="E329" s="136" t="s">
        <v>0</v>
      </c>
      <c r="F329" s="137" t="s">
        <v>45</v>
      </c>
      <c r="G329" s="135"/>
      <c r="H329" s="138">
        <v>2</v>
      </c>
      <c r="I329" s="139"/>
      <c r="J329" s="135"/>
      <c r="K329" s="135"/>
      <c r="L329" s="140"/>
      <c r="M329" s="141"/>
      <c r="N329" s="142"/>
      <c r="O329" s="142"/>
      <c r="P329" s="142"/>
      <c r="Q329" s="142"/>
      <c r="R329" s="142"/>
      <c r="S329" s="142"/>
      <c r="T329" s="143"/>
      <c r="AT329" s="144" t="s">
        <v>91</v>
      </c>
      <c r="AU329" s="144" t="s">
        <v>45</v>
      </c>
      <c r="AV329" s="8" t="s">
        <v>45</v>
      </c>
      <c r="AW329" s="8" t="s">
        <v>15</v>
      </c>
      <c r="AX329" s="8" t="s">
        <v>43</v>
      </c>
      <c r="AY329" s="144" t="s">
        <v>80</v>
      </c>
    </row>
    <row r="330" spans="1:65" s="2" customFormat="1" ht="16.5" customHeight="1" x14ac:dyDescent="0.2">
      <c r="A330" s="17"/>
      <c r="B330" s="18"/>
      <c r="C330" s="156" t="s">
        <v>425</v>
      </c>
      <c r="D330" s="156" t="s">
        <v>171</v>
      </c>
      <c r="E330" s="157" t="s">
        <v>426</v>
      </c>
      <c r="F330" s="158" t="s">
        <v>427</v>
      </c>
      <c r="G330" s="159" t="s">
        <v>344</v>
      </c>
      <c r="H330" s="160">
        <v>2</v>
      </c>
      <c r="I330" s="161"/>
      <c r="J330" s="162">
        <f>ROUND(I330*H330,2)</f>
        <v>0</v>
      </c>
      <c r="K330" s="163"/>
      <c r="L330" s="164"/>
      <c r="M330" s="165" t="s">
        <v>0</v>
      </c>
      <c r="N330" s="166" t="s">
        <v>24</v>
      </c>
      <c r="O330" s="27"/>
      <c r="P330" s="125">
        <f>O330*H330</f>
        <v>0</v>
      </c>
      <c r="Q330" s="125">
        <v>2.0999999999999999E-3</v>
      </c>
      <c r="R330" s="125">
        <f>Q330*H330</f>
        <v>4.1999999999999997E-3</v>
      </c>
      <c r="S330" s="125">
        <v>0</v>
      </c>
      <c r="T330" s="126">
        <f>S330*H330</f>
        <v>0</v>
      </c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R330" s="127" t="s">
        <v>110</v>
      </c>
      <c r="AT330" s="127" t="s">
        <v>171</v>
      </c>
      <c r="AU330" s="127" t="s">
        <v>45</v>
      </c>
      <c r="AY330" s="10" t="s">
        <v>80</v>
      </c>
      <c r="BE330" s="128">
        <f>IF(N330="základní",J330,0)</f>
        <v>0</v>
      </c>
      <c r="BF330" s="128">
        <f>IF(N330="snížená",J330,0)</f>
        <v>0</v>
      </c>
      <c r="BG330" s="128">
        <f>IF(N330="zákl. přenesená",J330,0)</f>
        <v>0</v>
      </c>
      <c r="BH330" s="128">
        <f>IF(N330="sníž. přenesená",J330,0)</f>
        <v>0</v>
      </c>
      <c r="BI330" s="128">
        <f>IF(N330="nulová",J330,0)</f>
        <v>0</v>
      </c>
      <c r="BJ330" s="10" t="s">
        <v>43</v>
      </c>
      <c r="BK330" s="128">
        <f>ROUND(I330*H330,2)</f>
        <v>0</v>
      </c>
      <c r="BL330" s="10" t="s">
        <v>87</v>
      </c>
      <c r="BM330" s="127" t="s">
        <v>428</v>
      </c>
    </row>
    <row r="331" spans="1:65" s="2" customFormat="1" ht="11.25" x14ac:dyDescent="0.2">
      <c r="A331" s="17"/>
      <c r="B331" s="18"/>
      <c r="C331" s="19"/>
      <c r="D331" s="129" t="s">
        <v>89</v>
      </c>
      <c r="E331" s="19"/>
      <c r="F331" s="130" t="s">
        <v>429</v>
      </c>
      <c r="G331" s="19"/>
      <c r="H331" s="19"/>
      <c r="I331" s="131"/>
      <c r="J331" s="19"/>
      <c r="K331" s="19"/>
      <c r="L331" s="20"/>
      <c r="M331" s="132"/>
      <c r="N331" s="133"/>
      <c r="O331" s="27"/>
      <c r="P331" s="27"/>
      <c r="Q331" s="27"/>
      <c r="R331" s="27"/>
      <c r="S331" s="27"/>
      <c r="T331" s="28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T331" s="10" t="s">
        <v>89</v>
      </c>
      <c r="AU331" s="10" t="s">
        <v>45</v>
      </c>
    </row>
    <row r="332" spans="1:65" s="2" customFormat="1" ht="33" customHeight="1" x14ac:dyDescent="0.2">
      <c r="A332" s="17"/>
      <c r="B332" s="18"/>
      <c r="C332" s="115" t="s">
        <v>430</v>
      </c>
      <c r="D332" s="115" t="s">
        <v>83</v>
      </c>
      <c r="E332" s="116" t="s">
        <v>431</v>
      </c>
      <c r="F332" s="117" t="s">
        <v>432</v>
      </c>
      <c r="G332" s="118" t="s">
        <v>344</v>
      </c>
      <c r="H332" s="119">
        <v>2</v>
      </c>
      <c r="I332" s="120"/>
      <c r="J332" s="121">
        <f>ROUND(I332*H332,2)</f>
        <v>0</v>
      </c>
      <c r="K332" s="122"/>
      <c r="L332" s="20"/>
      <c r="M332" s="123" t="s">
        <v>0</v>
      </c>
      <c r="N332" s="124" t="s">
        <v>24</v>
      </c>
      <c r="O332" s="27"/>
      <c r="P332" s="125">
        <f>O332*H332</f>
        <v>0</v>
      </c>
      <c r="Q332" s="125">
        <v>16.75142</v>
      </c>
      <c r="R332" s="125">
        <f>Q332*H332</f>
        <v>33.502839999999999</v>
      </c>
      <c r="S332" s="125">
        <v>0</v>
      </c>
      <c r="T332" s="126">
        <f>S332*H332</f>
        <v>0</v>
      </c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R332" s="127" t="s">
        <v>87</v>
      </c>
      <c r="AT332" s="127" t="s">
        <v>83</v>
      </c>
      <c r="AU332" s="127" t="s">
        <v>45</v>
      </c>
      <c r="AY332" s="10" t="s">
        <v>80</v>
      </c>
      <c r="BE332" s="128">
        <f>IF(N332="základní",J332,0)</f>
        <v>0</v>
      </c>
      <c r="BF332" s="128">
        <f>IF(N332="snížená",J332,0)</f>
        <v>0</v>
      </c>
      <c r="BG332" s="128">
        <f>IF(N332="zákl. přenesená",J332,0)</f>
        <v>0</v>
      </c>
      <c r="BH332" s="128">
        <f>IF(N332="sníž. přenesená",J332,0)</f>
        <v>0</v>
      </c>
      <c r="BI332" s="128">
        <f>IF(N332="nulová",J332,0)</f>
        <v>0</v>
      </c>
      <c r="BJ332" s="10" t="s">
        <v>43</v>
      </c>
      <c r="BK332" s="128">
        <f>ROUND(I332*H332,2)</f>
        <v>0</v>
      </c>
      <c r="BL332" s="10" t="s">
        <v>87</v>
      </c>
      <c r="BM332" s="127" t="s">
        <v>433</v>
      </c>
    </row>
    <row r="333" spans="1:65" s="2" customFormat="1" ht="19.5" x14ac:dyDescent="0.2">
      <c r="A333" s="17"/>
      <c r="B333" s="18"/>
      <c r="C333" s="19"/>
      <c r="D333" s="129" t="s">
        <v>89</v>
      </c>
      <c r="E333" s="19"/>
      <c r="F333" s="130" t="s">
        <v>434</v>
      </c>
      <c r="G333" s="19"/>
      <c r="H333" s="19"/>
      <c r="I333" s="131"/>
      <c r="J333" s="19"/>
      <c r="K333" s="19"/>
      <c r="L333" s="20"/>
      <c r="M333" s="132"/>
      <c r="N333" s="133"/>
      <c r="O333" s="27"/>
      <c r="P333" s="27"/>
      <c r="Q333" s="27"/>
      <c r="R333" s="27"/>
      <c r="S333" s="27"/>
      <c r="T333" s="28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T333" s="10" t="s">
        <v>89</v>
      </c>
      <c r="AU333" s="10" t="s">
        <v>45</v>
      </c>
    </row>
    <row r="334" spans="1:65" s="8" customFormat="1" ht="11.25" x14ac:dyDescent="0.2">
      <c r="B334" s="134"/>
      <c r="C334" s="135"/>
      <c r="D334" s="129" t="s">
        <v>91</v>
      </c>
      <c r="E334" s="136" t="s">
        <v>0</v>
      </c>
      <c r="F334" s="137" t="s">
        <v>45</v>
      </c>
      <c r="G334" s="135"/>
      <c r="H334" s="138">
        <v>2</v>
      </c>
      <c r="I334" s="139"/>
      <c r="J334" s="135"/>
      <c r="K334" s="135"/>
      <c r="L334" s="140"/>
      <c r="M334" s="141"/>
      <c r="N334" s="142"/>
      <c r="O334" s="142"/>
      <c r="P334" s="142"/>
      <c r="Q334" s="142"/>
      <c r="R334" s="142"/>
      <c r="S334" s="142"/>
      <c r="T334" s="143"/>
      <c r="AT334" s="144" t="s">
        <v>91</v>
      </c>
      <c r="AU334" s="144" t="s">
        <v>45</v>
      </c>
      <c r="AV334" s="8" t="s">
        <v>45</v>
      </c>
      <c r="AW334" s="8" t="s">
        <v>15</v>
      </c>
      <c r="AX334" s="8" t="s">
        <v>43</v>
      </c>
      <c r="AY334" s="144" t="s">
        <v>80</v>
      </c>
    </row>
    <row r="335" spans="1:65" s="2" customFormat="1" ht="24.2" customHeight="1" x14ac:dyDescent="0.2">
      <c r="A335" s="17"/>
      <c r="B335" s="18"/>
      <c r="C335" s="115" t="s">
        <v>435</v>
      </c>
      <c r="D335" s="115" t="s">
        <v>83</v>
      </c>
      <c r="E335" s="116" t="s">
        <v>436</v>
      </c>
      <c r="F335" s="117" t="s">
        <v>437</v>
      </c>
      <c r="G335" s="118" t="s">
        <v>125</v>
      </c>
      <c r="H335" s="119">
        <v>8</v>
      </c>
      <c r="I335" s="120"/>
      <c r="J335" s="121">
        <f>ROUND(I335*H335,2)</f>
        <v>0</v>
      </c>
      <c r="K335" s="122"/>
      <c r="L335" s="20"/>
      <c r="M335" s="123" t="s">
        <v>0</v>
      </c>
      <c r="N335" s="124" t="s">
        <v>24</v>
      </c>
      <c r="O335" s="27"/>
      <c r="P335" s="125">
        <f>O335*H335</f>
        <v>0</v>
      </c>
      <c r="Q335" s="125">
        <v>0.61348000000000003</v>
      </c>
      <c r="R335" s="125">
        <f>Q335*H335</f>
        <v>4.9078400000000002</v>
      </c>
      <c r="S335" s="125">
        <v>0</v>
      </c>
      <c r="T335" s="126">
        <f>S335*H335</f>
        <v>0</v>
      </c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R335" s="127" t="s">
        <v>87</v>
      </c>
      <c r="AT335" s="127" t="s">
        <v>83</v>
      </c>
      <c r="AU335" s="127" t="s">
        <v>45</v>
      </c>
      <c r="AY335" s="10" t="s">
        <v>80</v>
      </c>
      <c r="BE335" s="128">
        <f>IF(N335="základní",J335,0)</f>
        <v>0</v>
      </c>
      <c r="BF335" s="128">
        <f>IF(N335="snížená",J335,0)</f>
        <v>0</v>
      </c>
      <c r="BG335" s="128">
        <f>IF(N335="zákl. přenesená",J335,0)</f>
        <v>0</v>
      </c>
      <c r="BH335" s="128">
        <f>IF(N335="sníž. přenesená",J335,0)</f>
        <v>0</v>
      </c>
      <c r="BI335" s="128">
        <f>IF(N335="nulová",J335,0)</f>
        <v>0</v>
      </c>
      <c r="BJ335" s="10" t="s">
        <v>43</v>
      </c>
      <c r="BK335" s="128">
        <f>ROUND(I335*H335,2)</f>
        <v>0</v>
      </c>
      <c r="BL335" s="10" t="s">
        <v>87</v>
      </c>
      <c r="BM335" s="127" t="s">
        <v>438</v>
      </c>
    </row>
    <row r="336" spans="1:65" s="2" customFormat="1" ht="19.5" x14ac:dyDescent="0.2">
      <c r="A336" s="17"/>
      <c r="B336" s="18"/>
      <c r="C336" s="19"/>
      <c r="D336" s="129" t="s">
        <v>89</v>
      </c>
      <c r="E336" s="19"/>
      <c r="F336" s="130" t="s">
        <v>439</v>
      </c>
      <c r="G336" s="19"/>
      <c r="H336" s="19"/>
      <c r="I336" s="131"/>
      <c r="J336" s="19"/>
      <c r="K336" s="19"/>
      <c r="L336" s="20"/>
      <c r="M336" s="132"/>
      <c r="N336" s="133"/>
      <c r="O336" s="27"/>
      <c r="P336" s="27"/>
      <c r="Q336" s="27"/>
      <c r="R336" s="27"/>
      <c r="S336" s="27"/>
      <c r="T336" s="28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T336" s="10" t="s">
        <v>89</v>
      </c>
      <c r="AU336" s="10" t="s">
        <v>45</v>
      </c>
    </row>
    <row r="337" spans="1:65" s="8" customFormat="1" ht="11.25" x14ac:dyDescent="0.2">
      <c r="B337" s="134"/>
      <c r="C337" s="135"/>
      <c r="D337" s="129" t="s">
        <v>91</v>
      </c>
      <c r="E337" s="136" t="s">
        <v>0</v>
      </c>
      <c r="F337" s="137" t="s">
        <v>110</v>
      </c>
      <c r="G337" s="135"/>
      <c r="H337" s="138">
        <v>8</v>
      </c>
      <c r="I337" s="139"/>
      <c r="J337" s="135"/>
      <c r="K337" s="135"/>
      <c r="L337" s="140"/>
      <c r="M337" s="141"/>
      <c r="N337" s="142"/>
      <c r="O337" s="142"/>
      <c r="P337" s="142"/>
      <c r="Q337" s="142"/>
      <c r="R337" s="142"/>
      <c r="S337" s="142"/>
      <c r="T337" s="143"/>
      <c r="AT337" s="144" t="s">
        <v>91</v>
      </c>
      <c r="AU337" s="144" t="s">
        <v>45</v>
      </c>
      <c r="AV337" s="8" t="s">
        <v>45</v>
      </c>
      <c r="AW337" s="8" t="s">
        <v>15</v>
      </c>
      <c r="AX337" s="8" t="s">
        <v>43</v>
      </c>
      <c r="AY337" s="144" t="s">
        <v>80</v>
      </c>
    </row>
    <row r="338" spans="1:65" s="2" customFormat="1" ht="16.5" customHeight="1" x14ac:dyDescent="0.2">
      <c r="A338" s="17"/>
      <c r="B338" s="18"/>
      <c r="C338" s="156" t="s">
        <v>440</v>
      </c>
      <c r="D338" s="156" t="s">
        <v>171</v>
      </c>
      <c r="E338" s="157" t="s">
        <v>441</v>
      </c>
      <c r="F338" s="158" t="s">
        <v>442</v>
      </c>
      <c r="G338" s="159" t="s">
        <v>125</v>
      </c>
      <c r="H338" s="160">
        <v>8</v>
      </c>
      <c r="I338" s="161"/>
      <c r="J338" s="162">
        <f>ROUND(I338*H338,2)</f>
        <v>0</v>
      </c>
      <c r="K338" s="163"/>
      <c r="L338" s="164"/>
      <c r="M338" s="165" t="s">
        <v>0</v>
      </c>
      <c r="N338" s="166" t="s">
        <v>24</v>
      </c>
      <c r="O338" s="27"/>
      <c r="P338" s="125">
        <f>O338*H338</f>
        <v>0</v>
      </c>
      <c r="Q338" s="125">
        <v>0.33500000000000002</v>
      </c>
      <c r="R338" s="125">
        <f>Q338*H338</f>
        <v>2.68</v>
      </c>
      <c r="S338" s="125">
        <v>0</v>
      </c>
      <c r="T338" s="126">
        <f>S338*H338</f>
        <v>0</v>
      </c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R338" s="127" t="s">
        <v>110</v>
      </c>
      <c r="AT338" s="127" t="s">
        <v>171</v>
      </c>
      <c r="AU338" s="127" t="s">
        <v>45</v>
      </c>
      <c r="AY338" s="10" t="s">
        <v>80</v>
      </c>
      <c r="BE338" s="128">
        <f>IF(N338="základní",J338,0)</f>
        <v>0</v>
      </c>
      <c r="BF338" s="128">
        <f>IF(N338="snížená",J338,0)</f>
        <v>0</v>
      </c>
      <c r="BG338" s="128">
        <f>IF(N338="zákl. přenesená",J338,0)</f>
        <v>0</v>
      </c>
      <c r="BH338" s="128">
        <f>IF(N338="sníž. přenesená",J338,0)</f>
        <v>0</v>
      </c>
      <c r="BI338" s="128">
        <f>IF(N338="nulová",J338,0)</f>
        <v>0</v>
      </c>
      <c r="BJ338" s="10" t="s">
        <v>43</v>
      </c>
      <c r="BK338" s="128">
        <f>ROUND(I338*H338,2)</f>
        <v>0</v>
      </c>
      <c r="BL338" s="10" t="s">
        <v>87</v>
      </c>
      <c r="BM338" s="127" t="s">
        <v>443</v>
      </c>
    </row>
    <row r="339" spans="1:65" s="2" customFormat="1" ht="11.25" x14ac:dyDescent="0.2">
      <c r="A339" s="17"/>
      <c r="B339" s="18"/>
      <c r="C339" s="19"/>
      <c r="D339" s="129" t="s">
        <v>89</v>
      </c>
      <c r="E339" s="19"/>
      <c r="F339" s="130" t="s">
        <v>442</v>
      </c>
      <c r="G339" s="19"/>
      <c r="H339" s="19"/>
      <c r="I339" s="131"/>
      <c r="J339" s="19"/>
      <c r="K339" s="19"/>
      <c r="L339" s="20"/>
      <c r="M339" s="132"/>
      <c r="N339" s="133"/>
      <c r="O339" s="27"/>
      <c r="P339" s="27"/>
      <c r="Q339" s="27"/>
      <c r="R339" s="27"/>
      <c r="S339" s="27"/>
      <c r="T339" s="28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T339" s="10" t="s">
        <v>89</v>
      </c>
      <c r="AU339" s="10" t="s">
        <v>45</v>
      </c>
    </row>
    <row r="340" spans="1:65" s="2" customFormat="1" ht="24.2" customHeight="1" x14ac:dyDescent="0.2">
      <c r="A340" s="17"/>
      <c r="B340" s="18"/>
      <c r="C340" s="115" t="s">
        <v>444</v>
      </c>
      <c r="D340" s="115" t="s">
        <v>83</v>
      </c>
      <c r="E340" s="116" t="s">
        <v>445</v>
      </c>
      <c r="F340" s="117" t="s">
        <v>446</v>
      </c>
      <c r="G340" s="118" t="s">
        <v>96</v>
      </c>
      <c r="H340" s="119">
        <v>2.16</v>
      </c>
      <c r="I340" s="120"/>
      <c r="J340" s="121">
        <f>ROUND(I340*H340,2)</f>
        <v>0</v>
      </c>
      <c r="K340" s="122"/>
      <c r="L340" s="20"/>
      <c r="M340" s="123" t="s">
        <v>0</v>
      </c>
      <c r="N340" s="124" t="s">
        <v>24</v>
      </c>
      <c r="O340" s="27"/>
      <c r="P340" s="125">
        <f>O340*H340</f>
        <v>0</v>
      </c>
      <c r="Q340" s="125">
        <v>2.2667199999999998</v>
      </c>
      <c r="R340" s="125">
        <f>Q340*H340</f>
        <v>4.8961151999999997</v>
      </c>
      <c r="S340" s="125">
        <v>0</v>
      </c>
      <c r="T340" s="126">
        <f>S340*H340</f>
        <v>0</v>
      </c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R340" s="127" t="s">
        <v>87</v>
      </c>
      <c r="AT340" s="127" t="s">
        <v>83</v>
      </c>
      <c r="AU340" s="127" t="s">
        <v>45</v>
      </c>
      <c r="AY340" s="10" t="s">
        <v>80</v>
      </c>
      <c r="BE340" s="128">
        <f>IF(N340="základní",J340,0)</f>
        <v>0</v>
      </c>
      <c r="BF340" s="128">
        <f>IF(N340="snížená",J340,0)</f>
        <v>0</v>
      </c>
      <c r="BG340" s="128">
        <f>IF(N340="zákl. přenesená",J340,0)</f>
        <v>0</v>
      </c>
      <c r="BH340" s="128">
        <f>IF(N340="sníž. přenesená",J340,0)</f>
        <v>0</v>
      </c>
      <c r="BI340" s="128">
        <f>IF(N340="nulová",J340,0)</f>
        <v>0</v>
      </c>
      <c r="BJ340" s="10" t="s">
        <v>43</v>
      </c>
      <c r="BK340" s="128">
        <f>ROUND(I340*H340,2)</f>
        <v>0</v>
      </c>
      <c r="BL340" s="10" t="s">
        <v>87</v>
      </c>
      <c r="BM340" s="127" t="s">
        <v>447</v>
      </c>
    </row>
    <row r="341" spans="1:65" s="2" customFormat="1" ht="19.5" x14ac:dyDescent="0.2">
      <c r="A341" s="17"/>
      <c r="B341" s="18"/>
      <c r="C341" s="19"/>
      <c r="D341" s="129" t="s">
        <v>89</v>
      </c>
      <c r="E341" s="19"/>
      <c r="F341" s="130" t="s">
        <v>446</v>
      </c>
      <c r="G341" s="19"/>
      <c r="H341" s="19"/>
      <c r="I341" s="131"/>
      <c r="J341" s="19"/>
      <c r="K341" s="19"/>
      <c r="L341" s="20"/>
      <c r="M341" s="132"/>
      <c r="N341" s="133"/>
      <c r="O341" s="27"/>
      <c r="P341" s="27"/>
      <c r="Q341" s="27"/>
      <c r="R341" s="27"/>
      <c r="S341" s="27"/>
      <c r="T341" s="28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T341" s="10" t="s">
        <v>89</v>
      </c>
      <c r="AU341" s="10" t="s">
        <v>45</v>
      </c>
    </row>
    <row r="342" spans="1:65" s="8" customFormat="1" ht="11.25" x14ac:dyDescent="0.2">
      <c r="B342" s="134"/>
      <c r="C342" s="135"/>
      <c r="D342" s="129" t="s">
        <v>91</v>
      </c>
      <c r="E342" s="136" t="s">
        <v>0</v>
      </c>
      <c r="F342" s="137" t="s">
        <v>448</v>
      </c>
      <c r="G342" s="135"/>
      <c r="H342" s="138">
        <v>2.16</v>
      </c>
      <c r="I342" s="139"/>
      <c r="J342" s="135"/>
      <c r="K342" s="135"/>
      <c r="L342" s="140"/>
      <c r="M342" s="141"/>
      <c r="N342" s="142"/>
      <c r="O342" s="142"/>
      <c r="P342" s="142"/>
      <c r="Q342" s="142"/>
      <c r="R342" s="142"/>
      <c r="S342" s="142"/>
      <c r="T342" s="143"/>
      <c r="AT342" s="144" t="s">
        <v>91</v>
      </c>
      <c r="AU342" s="144" t="s">
        <v>45</v>
      </c>
      <c r="AV342" s="8" t="s">
        <v>45</v>
      </c>
      <c r="AW342" s="8" t="s">
        <v>15</v>
      </c>
      <c r="AX342" s="8" t="s">
        <v>43</v>
      </c>
      <c r="AY342" s="144" t="s">
        <v>80</v>
      </c>
    </row>
    <row r="343" spans="1:65" s="2" customFormat="1" ht="24.2" customHeight="1" x14ac:dyDescent="0.2">
      <c r="A343" s="17"/>
      <c r="B343" s="18"/>
      <c r="C343" s="115" t="s">
        <v>449</v>
      </c>
      <c r="D343" s="115" t="s">
        <v>83</v>
      </c>
      <c r="E343" s="116" t="s">
        <v>450</v>
      </c>
      <c r="F343" s="117" t="s">
        <v>451</v>
      </c>
      <c r="G343" s="118" t="s">
        <v>125</v>
      </c>
      <c r="H343" s="119">
        <v>6</v>
      </c>
      <c r="I343" s="120"/>
      <c r="J343" s="121">
        <f>ROUND(I343*H343,2)</f>
        <v>0</v>
      </c>
      <c r="K343" s="122"/>
      <c r="L343" s="20"/>
      <c r="M343" s="123" t="s">
        <v>0</v>
      </c>
      <c r="N343" s="124" t="s">
        <v>24</v>
      </c>
      <c r="O343" s="27"/>
      <c r="P343" s="125">
        <f>O343*H343</f>
        <v>0</v>
      </c>
      <c r="Q343" s="125">
        <v>0.16370999999999999</v>
      </c>
      <c r="R343" s="125">
        <f>Q343*H343</f>
        <v>0.98225999999999991</v>
      </c>
      <c r="S343" s="125">
        <v>0</v>
      </c>
      <c r="T343" s="126">
        <f>S343*H343</f>
        <v>0</v>
      </c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R343" s="127" t="s">
        <v>87</v>
      </c>
      <c r="AT343" s="127" t="s">
        <v>83</v>
      </c>
      <c r="AU343" s="127" t="s">
        <v>45</v>
      </c>
      <c r="AY343" s="10" t="s">
        <v>80</v>
      </c>
      <c r="BE343" s="128">
        <f>IF(N343="základní",J343,0)</f>
        <v>0</v>
      </c>
      <c r="BF343" s="128">
        <f>IF(N343="snížená",J343,0)</f>
        <v>0</v>
      </c>
      <c r="BG343" s="128">
        <f>IF(N343="zákl. přenesená",J343,0)</f>
        <v>0</v>
      </c>
      <c r="BH343" s="128">
        <f>IF(N343="sníž. přenesená",J343,0)</f>
        <v>0</v>
      </c>
      <c r="BI343" s="128">
        <f>IF(N343="nulová",J343,0)</f>
        <v>0</v>
      </c>
      <c r="BJ343" s="10" t="s">
        <v>43</v>
      </c>
      <c r="BK343" s="128">
        <f>ROUND(I343*H343,2)</f>
        <v>0</v>
      </c>
      <c r="BL343" s="10" t="s">
        <v>87</v>
      </c>
      <c r="BM343" s="127" t="s">
        <v>452</v>
      </c>
    </row>
    <row r="344" spans="1:65" s="2" customFormat="1" ht="29.25" x14ac:dyDescent="0.2">
      <c r="A344" s="17"/>
      <c r="B344" s="18"/>
      <c r="C344" s="19"/>
      <c r="D344" s="129" t="s">
        <v>89</v>
      </c>
      <c r="E344" s="19"/>
      <c r="F344" s="130" t="s">
        <v>453</v>
      </c>
      <c r="G344" s="19"/>
      <c r="H344" s="19"/>
      <c r="I344" s="131"/>
      <c r="J344" s="19"/>
      <c r="K344" s="19"/>
      <c r="L344" s="20"/>
      <c r="M344" s="132"/>
      <c r="N344" s="133"/>
      <c r="O344" s="27"/>
      <c r="P344" s="27"/>
      <c r="Q344" s="27"/>
      <c r="R344" s="27"/>
      <c r="S344" s="27"/>
      <c r="T344" s="28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T344" s="10" t="s">
        <v>89</v>
      </c>
      <c r="AU344" s="10" t="s">
        <v>45</v>
      </c>
    </row>
    <row r="345" spans="1:65" s="2" customFormat="1" ht="16.5" customHeight="1" x14ac:dyDescent="0.2">
      <c r="A345" s="17"/>
      <c r="B345" s="18"/>
      <c r="C345" s="156" t="s">
        <v>454</v>
      </c>
      <c r="D345" s="156" t="s">
        <v>171</v>
      </c>
      <c r="E345" s="157" t="s">
        <v>455</v>
      </c>
      <c r="F345" s="158" t="s">
        <v>456</v>
      </c>
      <c r="G345" s="159" t="s">
        <v>125</v>
      </c>
      <c r="H345" s="160">
        <v>6</v>
      </c>
      <c r="I345" s="161"/>
      <c r="J345" s="162">
        <f>ROUND(I345*H345,2)</f>
        <v>0</v>
      </c>
      <c r="K345" s="163"/>
      <c r="L345" s="164"/>
      <c r="M345" s="165" t="s">
        <v>0</v>
      </c>
      <c r="N345" s="166" t="s">
        <v>24</v>
      </c>
      <c r="O345" s="27"/>
      <c r="P345" s="125">
        <f>O345*H345</f>
        <v>0</v>
      </c>
      <c r="Q345" s="125">
        <v>0.13400000000000001</v>
      </c>
      <c r="R345" s="125">
        <f>Q345*H345</f>
        <v>0.80400000000000005</v>
      </c>
      <c r="S345" s="125">
        <v>0</v>
      </c>
      <c r="T345" s="126">
        <f>S345*H345</f>
        <v>0</v>
      </c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R345" s="127" t="s">
        <v>110</v>
      </c>
      <c r="AT345" s="127" t="s">
        <v>171</v>
      </c>
      <c r="AU345" s="127" t="s">
        <v>45</v>
      </c>
      <c r="AY345" s="10" t="s">
        <v>80</v>
      </c>
      <c r="BE345" s="128">
        <f>IF(N345="základní",J345,0)</f>
        <v>0</v>
      </c>
      <c r="BF345" s="128">
        <f>IF(N345="snížená",J345,0)</f>
        <v>0</v>
      </c>
      <c r="BG345" s="128">
        <f>IF(N345="zákl. přenesená",J345,0)</f>
        <v>0</v>
      </c>
      <c r="BH345" s="128">
        <f>IF(N345="sníž. přenesená",J345,0)</f>
        <v>0</v>
      </c>
      <c r="BI345" s="128">
        <f>IF(N345="nulová",J345,0)</f>
        <v>0</v>
      </c>
      <c r="BJ345" s="10" t="s">
        <v>43</v>
      </c>
      <c r="BK345" s="128">
        <f>ROUND(I345*H345,2)</f>
        <v>0</v>
      </c>
      <c r="BL345" s="10" t="s">
        <v>87</v>
      </c>
      <c r="BM345" s="127" t="s">
        <v>457</v>
      </c>
    </row>
    <row r="346" spans="1:65" s="2" customFormat="1" ht="11.25" x14ac:dyDescent="0.2">
      <c r="A346" s="17"/>
      <c r="B346" s="18"/>
      <c r="C346" s="19"/>
      <c r="D346" s="129" t="s">
        <v>89</v>
      </c>
      <c r="E346" s="19"/>
      <c r="F346" s="130" t="s">
        <v>456</v>
      </c>
      <c r="G346" s="19"/>
      <c r="H346" s="19"/>
      <c r="I346" s="131"/>
      <c r="J346" s="19"/>
      <c r="K346" s="19"/>
      <c r="L346" s="20"/>
      <c r="M346" s="132"/>
      <c r="N346" s="133"/>
      <c r="O346" s="27"/>
      <c r="P346" s="27"/>
      <c r="Q346" s="27"/>
      <c r="R346" s="27"/>
      <c r="S346" s="27"/>
      <c r="T346" s="28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T346" s="10" t="s">
        <v>89</v>
      </c>
      <c r="AU346" s="10" t="s">
        <v>45</v>
      </c>
    </row>
    <row r="347" spans="1:65" s="2" customFormat="1" ht="24.2" customHeight="1" x14ac:dyDescent="0.2">
      <c r="A347" s="17"/>
      <c r="B347" s="18"/>
      <c r="C347" s="115" t="s">
        <v>458</v>
      </c>
      <c r="D347" s="115" t="s">
        <v>83</v>
      </c>
      <c r="E347" s="116" t="s">
        <v>459</v>
      </c>
      <c r="F347" s="117" t="s">
        <v>460</v>
      </c>
      <c r="G347" s="118" t="s">
        <v>125</v>
      </c>
      <c r="H347" s="119">
        <v>498</v>
      </c>
      <c r="I347" s="120"/>
      <c r="J347" s="121">
        <f>ROUND(I347*H347,2)</f>
        <v>0</v>
      </c>
      <c r="K347" s="122"/>
      <c r="L347" s="20"/>
      <c r="M347" s="123" t="s">
        <v>0</v>
      </c>
      <c r="N347" s="124" t="s">
        <v>24</v>
      </c>
      <c r="O347" s="27"/>
      <c r="P347" s="125">
        <f>O347*H347</f>
        <v>0</v>
      </c>
      <c r="Q347" s="125">
        <v>0</v>
      </c>
      <c r="R347" s="125">
        <f>Q347*H347</f>
        <v>0</v>
      </c>
      <c r="S347" s="125">
        <v>0.252</v>
      </c>
      <c r="T347" s="126">
        <f>S347*H347</f>
        <v>125.496</v>
      </c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R347" s="127" t="s">
        <v>87</v>
      </c>
      <c r="AT347" s="127" t="s">
        <v>83</v>
      </c>
      <c r="AU347" s="127" t="s">
        <v>45</v>
      </c>
      <c r="AY347" s="10" t="s">
        <v>80</v>
      </c>
      <c r="BE347" s="128">
        <f>IF(N347="základní",J347,0)</f>
        <v>0</v>
      </c>
      <c r="BF347" s="128">
        <f>IF(N347="snížená",J347,0)</f>
        <v>0</v>
      </c>
      <c r="BG347" s="128">
        <f>IF(N347="zákl. přenesená",J347,0)</f>
        <v>0</v>
      </c>
      <c r="BH347" s="128">
        <f>IF(N347="sníž. přenesená",J347,0)</f>
        <v>0</v>
      </c>
      <c r="BI347" s="128">
        <f>IF(N347="nulová",J347,0)</f>
        <v>0</v>
      </c>
      <c r="BJ347" s="10" t="s">
        <v>43</v>
      </c>
      <c r="BK347" s="128">
        <f>ROUND(I347*H347,2)</f>
        <v>0</v>
      </c>
      <c r="BL347" s="10" t="s">
        <v>87</v>
      </c>
      <c r="BM347" s="127" t="s">
        <v>461</v>
      </c>
    </row>
    <row r="348" spans="1:65" s="2" customFormat="1" ht="39" x14ac:dyDescent="0.2">
      <c r="A348" s="17"/>
      <c r="B348" s="18"/>
      <c r="C348" s="19"/>
      <c r="D348" s="129" t="s">
        <v>89</v>
      </c>
      <c r="E348" s="19"/>
      <c r="F348" s="130" t="s">
        <v>462</v>
      </c>
      <c r="G348" s="19"/>
      <c r="H348" s="19"/>
      <c r="I348" s="131"/>
      <c r="J348" s="19"/>
      <c r="K348" s="19"/>
      <c r="L348" s="20"/>
      <c r="M348" s="132"/>
      <c r="N348" s="133"/>
      <c r="O348" s="27"/>
      <c r="P348" s="27"/>
      <c r="Q348" s="27"/>
      <c r="R348" s="27"/>
      <c r="S348" s="27"/>
      <c r="T348" s="28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T348" s="10" t="s">
        <v>89</v>
      </c>
      <c r="AU348" s="10" t="s">
        <v>45</v>
      </c>
    </row>
    <row r="349" spans="1:65" s="8" customFormat="1" ht="11.25" x14ac:dyDescent="0.2">
      <c r="B349" s="134"/>
      <c r="C349" s="135"/>
      <c r="D349" s="129" t="s">
        <v>91</v>
      </c>
      <c r="E349" s="136" t="s">
        <v>0</v>
      </c>
      <c r="F349" s="137" t="s">
        <v>463</v>
      </c>
      <c r="G349" s="135"/>
      <c r="H349" s="138">
        <v>498</v>
      </c>
      <c r="I349" s="139"/>
      <c r="J349" s="135"/>
      <c r="K349" s="135"/>
      <c r="L349" s="140"/>
      <c r="M349" s="141"/>
      <c r="N349" s="142"/>
      <c r="O349" s="142"/>
      <c r="P349" s="142"/>
      <c r="Q349" s="142"/>
      <c r="R349" s="142"/>
      <c r="S349" s="142"/>
      <c r="T349" s="143"/>
      <c r="AT349" s="144" t="s">
        <v>91</v>
      </c>
      <c r="AU349" s="144" t="s">
        <v>45</v>
      </c>
      <c r="AV349" s="8" t="s">
        <v>45</v>
      </c>
      <c r="AW349" s="8" t="s">
        <v>15</v>
      </c>
      <c r="AX349" s="8" t="s">
        <v>43</v>
      </c>
      <c r="AY349" s="144" t="s">
        <v>80</v>
      </c>
    </row>
    <row r="350" spans="1:65" s="2" customFormat="1" ht="21.75" customHeight="1" x14ac:dyDescent="0.2">
      <c r="A350" s="17"/>
      <c r="B350" s="18"/>
      <c r="C350" s="115" t="s">
        <v>464</v>
      </c>
      <c r="D350" s="115" t="s">
        <v>83</v>
      </c>
      <c r="E350" s="116" t="s">
        <v>465</v>
      </c>
      <c r="F350" s="117" t="s">
        <v>466</v>
      </c>
      <c r="G350" s="118" t="s">
        <v>125</v>
      </c>
      <c r="H350" s="119">
        <v>16</v>
      </c>
      <c r="I350" s="120"/>
      <c r="J350" s="121">
        <f>ROUND(I350*H350,2)</f>
        <v>0</v>
      </c>
      <c r="K350" s="122"/>
      <c r="L350" s="20"/>
      <c r="M350" s="123" t="s">
        <v>0</v>
      </c>
      <c r="N350" s="124" t="s">
        <v>24</v>
      </c>
      <c r="O350" s="27"/>
      <c r="P350" s="125">
        <f>O350*H350</f>
        <v>0</v>
      </c>
      <c r="Q350" s="125">
        <v>0</v>
      </c>
      <c r="R350" s="125">
        <f>Q350*H350</f>
        <v>0</v>
      </c>
      <c r="S350" s="125">
        <v>3.06</v>
      </c>
      <c r="T350" s="126">
        <f>S350*H350</f>
        <v>48.96</v>
      </c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R350" s="127" t="s">
        <v>87</v>
      </c>
      <c r="AT350" s="127" t="s">
        <v>83</v>
      </c>
      <c r="AU350" s="127" t="s">
        <v>45</v>
      </c>
      <c r="AY350" s="10" t="s">
        <v>80</v>
      </c>
      <c r="BE350" s="128">
        <f>IF(N350="základní",J350,0)</f>
        <v>0</v>
      </c>
      <c r="BF350" s="128">
        <f>IF(N350="snížená",J350,0)</f>
        <v>0</v>
      </c>
      <c r="BG350" s="128">
        <f>IF(N350="zákl. přenesená",J350,0)</f>
        <v>0</v>
      </c>
      <c r="BH350" s="128">
        <f>IF(N350="sníž. přenesená",J350,0)</f>
        <v>0</v>
      </c>
      <c r="BI350" s="128">
        <f>IF(N350="nulová",J350,0)</f>
        <v>0</v>
      </c>
      <c r="BJ350" s="10" t="s">
        <v>43</v>
      </c>
      <c r="BK350" s="128">
        <f>ROUND(I350*H350,2)</f>
        <v>0</v>
      </c>
      <c r="BL350" s="10" t="s">
        <v>87</v>
      </c>
      <c r="BM350" s="127" t="s">
        <v>467</v>
      </c>
    </row>
    <row r="351" spans="1:65" s="2" customFormat="1" ht="29.25" x14ac:dyDescent="0.2">
      <c r="A351" s="17"/>
      <c r="B351" s="18"/>
      <c r="C351" s="19"/>
      <c r="D351" s="129" t="s">
        <v>89</v>
      </c>
      <c r="E351" s="19"/>
      <c r="F351" s="130" t="s">
        <v>468</v>
      </c>
      <c r="G351" s="19"/>
      <c r="H351" s="19"/>
      <c r="I351" s="131"/>
      <c r="J351" s="19"/>
      <c r="K351" s="19"/>
      <c r="L351" s="20"/>
      <c r="M351" s="132"/>
      <c r="N351" s="133"/>
      <c r="O351" s="27"/>
      <c r="P351" s="27"/>
      <c r="Q351" s="27"/>
      <c r="R351" s="27"/>
      <c r="S351" s="27"/>
      <c r="T351" s="28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T351" s="10" t="s">
        <v>89</v>
      </c>
      <c r="AU351" s="10" t="s">
        <v>45</v>
      </c>
    </row>
    <row r="352" spans="1:65" s="8" customFormat="1" ht="11.25" x14ac:dyDescent="0.2">
      <c r="B352" s="134"/>
      <c r="C352" s="135"/>
      <c r="D352" s="129" t="s">
        <v>91</v>
      </c>
      <c r="E352" s="136" t="s">
        <v>0</v>
      </c>
      <c r="F352" s="137" t="s">
        <v>347</v>
      </c>
      <c r="G352" s="135"/>
      <c r="H352" s="138">
        <v>16</v>
      </c>
      <c r="I352" s="139"/>
      <c r="J352" s="135"/>
      <c r="K352" s="135"/>
      <c r="L352" s="140"/>
      <c r="M352" s="141"/>
      <c r="N352" s="142"/>
      <c r="O352" s="142"/>
      <c r="P352" s="142"/>
      <c r="Q352" s="142"/>
      <c r="R352" s="142"/>
      <c r="S352" s="142"/>
      <c r="T352" s="143"/>
      <c r="AT352" s="144" t="s">
        <v>91</v>
      </c>
      <c r="AU352" s="144" t="s">
        <v>45</v>
      </c>
      <c r="AV352" s="8" t="s">
        <v>45</v>
      </c>
      <c r="AW352" s="8" t="s">
        <v>15</v>
      </c>
      <c r="AX352" s="8" t="s">
        <v>43</v>
      </c>
      <c r="AY352" s="144" t="s">
        <v>80</v>
      </c>
    </row>
    <row r="353" spans="1:65" s="2" customFormat="1" ht="21.75" customHeight="1" x14ac:dyDescent="0.2">
      <c r="A353" s="17"/>
      <c r="B353" s="18"/>
      <c r="C353" s="115" t="s">
        <v>469</v>
      </c>
      <c r="D353" s="115" t="s">
        <v>83</v>
      </c>
      <c r="E353" s="116" t="s">
        <v>470</v>
      </c>
      <c r="F353" s="117" t="s">
        <v>471</v>
      </c>
      <c r="G353" s="118" t="s">
        <v>96</v>
      </c>
      <c r="H353" s="119">
        <v>17.46</v>
      </c>
      <c r="I353" s="120"/>
      <c r="J353" s="121">
        <f>ROUND(I353*H353,2)</f>
        <v>0</v>
      </c>
      <c r="K353" s="122"/>
      <c r="L353" s="20"/>
      <c r="M353" s="123" t="s">
        <v>0</v>
      </c>
      <c r="N353" s="124" t="s">
        <v>24</v>
      </c>
      <c r="O353" s="27"/>
      <c r="P353" s="125">
        <f>O353*H353</f>
        <v>0</v>
      </c>
      <c r="Q353" s="125">
        <v>0</v>
      </c>
      <c r="R353" s="125">
        <f>Q353*H353</f>
        <v>0</v>
      </c>
      <c r="S353" s="125">
        <v>2.4</v>
      </c>
      <c r="T353" s="126">
        <f>S353*H353</f>
        <v>41.904000000000003</v>
      </c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R353" s="127" t="s">
        <v>87</v>
      </c>
      <c r="AT353" s="127" t="s">
        <v>83</v>
      </c>
      <c r="AU353" s="127" t="s">
        <v>45</v>
      </c>
      <c r="AY353" s="10" t="s">
        <v>80</v>
      </c>
      <c r="BE353" s="128">
        <f>IF(N353="základní",J353,0)</f>
        <v>0</v>
      </c>
      <c r="BF353" s="128">
        <f>IF(N353="snížená",J353,0)</f>
        <v>0</v>
      </c>
      <c r="BG353" s="128">
        <f>IF(N353="zákl. přenesená",J353,0)</f>
        <v>0</v>
      </c>
      <c r="BH353" s="128">
        <f>IF(N353="sníž. přenesená",J353,0)</f>
        <v>0</v>
      </c>
      <c r="BI353" s="128">
        <f>IF(N353="nulová",J353,0)</f>
        <v>0</v>
      </c>
      <c r="BJ353" s="10" t="s">
        <v>43</v>
      </c>
      <c r="BK353" s="128">
        <f>ROUND(I353*H353,2)</f>
        <v>0</v>
      </c>
      <c r="BL353" s="10" t="s">
        <v>87</v>
      </c>
      <c r="BM353" s="127" t="s">
        <v>472</v>
      </c>
    </row>
    <row r="354" spans="1:65" s="2" customFormat="1" ht="29.25" x14ac:dyDescent="0.2">
      <c r="A354" s="17"/>
      <c r="B354" s="18"/>
      <c r="C354" s="19"/>
      <c r="D354" s="129" t="s">
        <v>89</v>
      </c>
      <c r="E354" s="19"/>
      <c r="F354" s="130" t="s">
        <v>473</v>
      </c>
      <c r="G354" s="19"/>
      <c r="H354" s="19"/>
      <c r="I354" s="131"/>
      <c r="J354" s="19"/>
      <c r="K354" s="19"/>
      <c r="L354" s="20"/>
      <c r="M354" s="132"/>
      <c r="N354" s="133"/>
      <c r="O354" s="27"/>
      <c r="P354" s="27"/>
      <c r="Q354" s="27"/>
      <c r="R354" s="27"/>
      <c r="S354" s="27"/>
      <c r="T354" s="28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T354" s="10" t="s">
        <v>89</v>
      </c>
      <c r="AU354" s="10" t="s">
        <v>45</v>
      </c>
    </row>
    <row r="355" spans="1:65" s="8" customFormat="1" ht="11.25" x14ac:dyDescent="0.2">
      <c r="B355" s="134"/>
      <c r="C355" s="135"/>
      <c r="D355" s="129" t="s">
        <v>91</v>
      </c>
      <c r="E355" s="136" t="s">
        <v>0</v>
      </c>
      <c r="F355" s="137" t="s">
        <v>474</v>
      </c>
      <c r="G355" s="135"/>
      <c r="H355" s="138">
        <v>17.46</v>
      </c>
      <c r="I355" s="139"/>
      <c r="J355" s="135"/>
      <c r="K355" s="135"/>
      <c r="L355" s="140"/>
      <c r="M355" s="141"/>
      <c r="N355" s="142"/>
      <c r="O355" s="142"/>
      <c r="P355" s="142"/>
      <c r="Q355" s="142"/>
      <c r="R355" s="142"/>
      <c r="S355" s="142"/>
      <c r="T355" s="143"/>
      <c r="AT355" s="144" t="s">
        <v>91</v>
      </c>
      <c r="AU355" s="144" t="s">
        <v>45</v>
      </c>
      <c r="AV355" s="8" t="s">
        <v>45</v>
      </c>
      <c r="AW355" s="8" t="s">
        <v>15</v>
      </c>
      <c r="AX355" s="8" t="s">
        <v>43</v>
      </c>
      <c r="AY355" s="144" t="s">
        <v>80</v>
      </c>
    </row>
    <row r="356" spans="1:65" s="7" customFormat="1" ht="22.9" customHeight="1" x14ac:dyDescent="0.2">
      <c r="B356" s="99"/>
      <c r="C356" s="100"/>
      <c r="D356" s="101" t="s">
        <v>41</v>
      </c>
      <c r="E356" s="113" t="s">
        <v>475</v>
      </c>
      <c r="F356" s="113" t="s">
        <v>476</v>
      </c>
      <c r="G356" s="100"/>
      <c r="H356" s="100"/>
      <c r="I356" s="103"/>
      <c r="J356" s="114">
        <f>BK356</f>
        <v>0</v>
      </c>
      <c r="K356" s="100"/>
      <c r="L356" s="105"/>
      <c r="M356" s="106"/>
      <c r="N356" s="107"/>
      <c r="O356" s="107"/>
      <c r="P356" s="108">
        <f>SUM(P357:P366)</f>
        <v>0</v>
      </c>
      <c r="Q356" s="107"/>
      <c r="R356" s="108">
        <f>SUM(R357:R366)</f>
        <v>0</v>
      </c>
      <c r="S356" s="107"/>
      <c r="T356" s="109">
        <f>SUM(T357:T366)</f>
        <v>0</v>
      </c>
      <c r="AR356" s="110" t="s">
        <v>43</v>
      </c>
      <c r="AT356" s="111" t="s">
        <v>41</v>
      </c>
      <c r="AU356" s="111" t="s">
        <v>43</v>
      </c>
      <c r="AY356" s="110" t="s">
        <v>80</v>
      </c>
      <c r="BK356" s="112">
        <f>SUM(BK357:BK366)</f>
        <v>0</v>
      </c>
    </row>
    <row r="357" spans="1:65" s="2" customFormat="1" ht="16.5" customHeight="1" x14ac:dyDescent="0.2">
      <c r="A357" s="17"/>
      <c r="B357" s="18"/>
      <c r="C357" s="115" t="s">
        <v>477</v>
      </c>
      <c r="D357" s="115" t="s">
        <v>83</v>
      </c>
      <c r="E357" s="116" t="s">
        <v>478</v>
      </c>
      <c r="F357" s="117" t="s">
        <v>479</v>
      </c>
      <c r="G357" s="118" t="s">
        <v>162</v>
      </c>
      <c r="H357" s="119">
        <v>2983.88</v>
      </c>
      <c r="I357" s="120"/>
      <c r="J357" s="121">
        <f>ROUND(I357*H357,2)</f>
        <v>0</v>
      </c>
      <c r="K357" s="122"/>
      <c r="L357" s="20"/>
      <c r="M357" s="123" t="s">
        <v>0</v>
      </c>
      <c r="N357" s="124" t="s">
        <v>24</v>
      </c>
      <c r="O357" s="27"/>
      <c r="P357" s="125">
        <f>O357*H357</f>
        <v>0</v>
      </c>
      <c r="Q357" s="125">
        <v>0</v>
      </c>
      <c r="R357" s="125">
        <f>Q357*H357</f>
        <v>0</v>
      </c>
      <c r="S357" s="125">
        <v>0</v>
      </c>
      <c r="T357" s="126">
        <f>S357*H357</f>
        <v>0</v>
      </c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R357" s="127" t="s">
        <v>87</v>
      </c>
      <c r="AT357" s="127" t="s">
        <v>83</v>
      </c>
      <c r="AU357" s="127" t="s">
        <v>45</v>
      </c>
      <c r="AY357" s="10" t="s">
        <v>80</v>
      </c>
      <c r="BE357" s="128">
        <f>IF(N357="základní",J357,0)</f>
        <v>0</v>
      </c>
      <c r="BF357" s="128">
        <f>IF(N357="snížená",J357,0)</f>
        <v>0</v>
      </c>
      <c r="BG357" s="128">
        <f>IF(N357="zákl. přenesená",J357,0)</f>
        <v>0</v>
      </c>
      <c r="BH357" s="128">
        <f>IF(N357="sníž. přenesená",J357,0)</f>
        <v>0</v>
      </c>
      <c r="BI357" s="128">
        <f>IF(N357="nulová",J357,0)</f>
        <v>0</v>
      </c>
      <c r="BJ357" s="10" t="s">
        <v>43</v>
      </c>
      <c r="BK357" s="128">
        <f>ROUND(I357*H357,2)</f>
        <v>0</v>
      </c>
      <c r="BL357" s="10" t="s">
        <v>87</v>
      </c>
      <c r="BM357" s="127" t="s">
        <v>480</v>
      </c>
    </row>
    <row r="358" spans="1:65" s="2" customFormat="1" ht="19.5" x14ac:dyDescent="0.2">
      <c r="A358" s="17"/>
      <c r="B358" s="18"/>
      <c r="C358" s="19"/>
      <c r="D358" s="129" t="s">
        <v>89</v>
      </c>
      <c r="E358" s="19"/>
      <c r="F358" s="130" t="s">
        <v>481</v>
      </c>
      <c r="G358" s="19"/>
      <c r="H358" s="19"/>
      <c r="I358" s="131"/>
      <c r="J358" s="19"/>
      <c r="K358" s="19"/>
      <c r="L358" s="20"/>
      <c r="M358" s="132"/>
      <c r="N358" s="133"/>
      <c r="O358" s="27"/>
      <c r="P358" s="27"/>
      <c r="Q358" s="27"/>
      <c r="R358" s="27"/>
      <c r="S358" s="27"/>
      <c r="T358" s="28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T358" s="10" t="s">
        <v>89</v>
      </c>
      <c r="AU358" s="10" t="s">
        <v>45</v>
      </c>
    </row>
    <row r="359" spans="1:65" s="2" customFormat="1" ht="24.2" customHeight="1" x14ac:dyDescent="0.2">
      <c r="A359" s="17"/>
      <c r="B359" s="18"/>
      <c r="C359" s="115" t="s">
        <v>482</v>
      </c>
      <c r="D359" s="115" t="s">
        <v>83</v>
      </c>
      <c r="E359" s="116" t="s">
        <v>483</v>
      </c>
      <c r="F359" s="117" t="s">
        <v>484</v>
      </c>
      <c r="G359" s="118" t="s">
        <v>162</v>
      </c>
      <c r="H359" s="119">
        <v>2983.88</v>
      </c>
      <c r="I359" s="120"/>
      <c r="J359" s="121">
        <f>ROUND(I359*H359,2)</f>
        <v>0</v>
      </c>
      <c r="K359" s="122"/>
      <c r="L359" s="20"/>
      <c r="M359" s="123" t="s">
        <v>0</v>
      </c>
      <c r="N359" s="124" t="s">
        <v>24</v>
      </c>
      <c r="O359" s="27"/>
      <c r="P359" s="125">
        <f>O359*H359</f>
        <v>0</v>
      </c>
      <c r="Q359" s="125">
        <v>0</v>
      </c>
      <c r="R359" s="125">
        <f>Q359*H359</f>
        <v>0</v>
      </c>
      <c r="S359" s="125">
        <v>0</v>
      </c>
      <c r="T359" s="126">
        <f>S359*H359</f>
        <v>0</v>
      </c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R359" s="127" t="s">
        <v>87</v>
      </c>
      <c r="AT359" s="127" t="s">
        <v>83</v>
      </c>
      <c r="AU359" s="127" t="s">
        <v>45</v>
      </c>
      <c r="AY359" s="10" t="s">
        <v>80</v>
      </c>
      <c r="BE359" s="128">
        <f>IF(N359="základní",J359,0)</f>
        <v>0</v>
      </c>
      <c r="BF359" s="128">
        <f>IF(N359="snížená",J359,0)</f>
        <v>0</v>
      </c>
      <c r="BG359" s="128">
        <f>IF(N359="zákl. přenesená",J359,0)</f>
        <v>0</v>
      </c>
      <c r="BH359" s="128">
        <f>IF(N359="sníž. přenesená",J359,0)</f>
        <v>0</v>
      </c>
      <c r="BI359" s="128">
        <f>IF(N359="nulová",J359,0)</f>
        <v>0</v>
      </c>
      <c r="BJ359" s="10" t="s">
        <v>43</v>
      </c>
      <c r="BK359" s="128">
        <f>ROUND(I359*H359,2)</f>
        <v>0</v>
      </c>
      <c r="BL359" s="10" t="s">
        <v>87</v>
      </c>
      <c r="BM359" s="127" t="s">
        <v>485</v>
      </c>
    </row>
    <row r="360" spans="1:65" s="2" customFormat="1" ht="19.5" x14ac:dyDescent="0.2">
      <c r="A360" s="17"/>
      <c r="B360" s="18"/>
      <c r="C360" s="19"/>
      <c r="D360" s="129" t="s">
        <v>89</v>
      </c>
      <c r="E360" s="19"/>
      <c r="F360" s="130" t="s">
        <v>486</v>
      </c>
      <c r="G360" s="19"/>
      <c r="H360" s="19"/>
      <c r="I360" s="131"/>
      <c r="J360" s="19"/>
      <c r="K360" s="19"/>
      <c r="L360" s="20"/>
      <c r="M360" s="132"/>
      <c r="N360" s="133"/>
      <c r="O360" s="27"/>
      <c r="P360" s="27"/>
      <c r="Q360" s="27"/>
      <c r="R360" s="27"/>
      <c r="S360" s="27"/>
      <c r="T360" s="28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T360" s="10" t="s">
        <v>89</v>
      </c>
      <c r="AU360" s="10" t="s">
        <v>45</v>
      </c>
    </row>
    <row r="361" spans="1:65" s="2" customFormat="1" ht="24.2" customHeight="1" x14ac:dyDescent="0.2">
      <c r="A361" s="17"/>
      <c r="B361" s="18"/>
      <c r="C361" s="115" t="s">
        <v>487</v>
      </c>
      <c r="D361" s="115" t="s">
        <v>83</v>
      </c>
      <c r="E361" s="116" t="s">
        <v>488</v>
      </c>
      <c r="F361" s="117" t="s">
        <v>489</v>
      </c>
      <c r="G361" s="118" t="s">
        <v>162</v>
      </c>
      <c r="H361" s="119">
        <v>47728</v>
      </c>
      <c r="I361" s="120"/>
      <c r="J361" s="121">
        <f>ROUND(I361*H361,2)</f>
        <v>0</v>
      </c>
      <c r="K361" s="122"/>
      <c r="L361" s="20"/>
      <c r="M361" s="123" t="s">
        <v>0</v>
      </c>
      <c r="N361" s="124" t="s">
        <v>24</v>
      </c>
      <c r="O361" s="27"/>
      <c r="P361" s="125">
        <f>O361*H361</f>
        <v>0</v>
      </c>
      <c r="Q361" s="125">
        <v>0</v>
      </c>
      <c r="R361" s="125">
        <f>Q361*H361</f>
        <v>0</v>
      </c>
      <c r="S361" s="125">
        <v>0</v>
      </c>
      <c r="T361" s="126">
        <f>S361*H361</f>
        <v>0</v>
      </c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R361" s="127" t="s">
        <v>87</v>
      </c>
      <c r="AT361" s="127" t="s">
        <v>83</v>
      </c>
      <c r="AU361" s="127" t="s">
        <v>45</v>
      </c>
      <c r="AY361" s="10" t="s">
        <v>80</v>
      </c>
      <c r="BE361" s="128">
        <f>IF(N361="základní",J361,0)</f>
        <v>0</v>
      </c>
      <c r="BF361" s="128">
        <f>IF(N361="snížená",J361,0)</f>
        <v>0</v>
      </c>
      <c r="BG361" s="128">
        <f>IF(N361="zákl. přenesená",J361,0)</f>
        <v>0</v>
      </c>
      <c r="BH361" s="128">
        <f>IF(N361="sníž. přenesená",J361,0)</f>
        <v>0</v>
      </c>
      <c r="BI361" s="128">
        <f>IF(N361="nulová",J361,0)</f>
        <v>0</v>
      </c>
      <c r="BJ361" s="10" t="s">
        <v>43</v>
      </c>
      <c r="BK361" s="128">
        <f>ROUND(I361*H361,2)</f>
        <v>0</v>
      </c>
      <c r="BL361" s="10" t="s">
        <v>87</v>
      </c>
      <c r="BM361" s="127" t="s">
        <v>490</v>
      </c>
    </row>
    <row r="362" spans="1:65" s="2" customFormat="1" ht="29.25" x14ac:dyDescent="0.2">
      <c r="A362" s="17"/>
      <c r="B362" s="18"/>
      <c r="C362" s="19"/>
      <c r="D362" s="129" t="s">
        <v>89</v>
      </c>
      <c r="E362" s="19"/>
      <c r="F362" s="130" t="s">
        <v>491</v>
      </c>
      <c r="G362" s="19"/>
      <c r="H362" s="19"/>
      <c r="I362" s="131"/>
      <c r="J362" s="19"/>
      <c r="K362" s="19"/>
      <c r="L362" s="20"/>
      <c r="M362" s="132"/>
      <c r="N362" s="133"/>
      <c r="O362" s="27"/>
      <c r="P362" s="27"/>
      <c r="Q362" s="27"/>
      <c r="R362" s="27"/>
      <c r="S362" s="27"/>
      <c r="T362" s="28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T362" s="10" t="s">
        <v>89</v>
      </c>
      <c r="AU362" s="10" t="s">
        <v>45</v>
      </c>
    </row>
    <row r="363" spans="1:65" s="8" customFormat="1" ht="11.25" x14ac:dyDescent="0.2">
      <c r="B363" s="134"/>
      <c r="C363" s="135"/>
      <c r="D363" s="129" t="s">
        <v>91</v>
      </c>
      <c r="E363" s="136" t="s">
        <v>0</v>
      </c>
      <c r="F363" s="137" t="s">
        <v>492</v>
      </c>
      <c r="G363" s="135"/>
      <c r="H363" s="138">
        <v>47728</v>
      </c>
      <c r="I363" s="139"/>
      <c r="J363" s="135"/>
      <c r="K363" s="135"/>
      <c r="L363" s="140"/>
      <c r="M363" s="141"/>
      <c r="N363" s="142"/>
      <c r="O363" s="142"/>
      <c r="P363" s="142"/>
      <c r="Q363" s="142"/>
      <c r="R363" s="142"/>
      <c r="S363" s="142"/>
      <c r="T363" s="143"/>
      <c r="AT363" s="144" t="s">
        <v>91</v>
      </c>
      <c r="AU363" s="144" t="s">
        <v>45</v>
      </c>
      <c r="AV363" s="8" t="s">
        <v>45</v>
      </c>
      <c r="AW363" s="8" t="s">
        <v>15</v>
      </c>
      <c r="AX363" s="8" t="s">
        <v>43</v>
      </c>
      <c r="AY363" s="144" t="s">
        <v>80</v>
      </c>
    </row>
    <row r="364" spans="1:65" s="2" customFormat="1" ht="44.25" customHeight="1" x14ac:dyDescent="0.2">
      <c r="A364" s="17"/>
      <c r="B364" s="18"/>
      <c r="C364" s="115" t="s">
        <v>493</v>
      </c>
      <c r="D364" s="115" t="s">
        <v>83</v>
      </c>
      <c r="E364" s="116" t="s">
        <v>494</v>
      </c>
      <c r="F364" s="117" t="s">
        <v>164</v>
      </c>
      <c r="G364" s="118" t="s">
        <v>162</v>
      </c>
      <c r="H364" s="119">
        <v>2983</v>
      </c>
      <c r="I364" s="120"/>
      <c r="J364" s="121">
        <f>ROUND(I364*H364,2)</f>
        <v>0</v>
      </c>
      <c r="K364" s="122"/>
      <c r="L364" s="20"/>
      <c r="M364" s="123" t="s">
        <v>0</v>
      </c>
      <c r="N364" s="124" t="s">
        <v>24</v>
      </c>
      <c r="O364" s="27"/>
      <c r="P364" s="125">
        <f>O364*H364</f>
        <v>0</v>
      </c>
      <c r="Q364" s="125">
        <v>0</v>
      </c>
      <c r="R364" s="125">
        <f>Q364*H364</f>
        <v>0</v>
      </c>
      <c r="S364" s="125">
        <v>0</v>
      </c>
      <c r="T364" s="126">
        <f>S364*H364</f>
        <v>0</v>
      </c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R364" s="127" t="s">
        <v>87</v>
      </c>
      <c r="AT364" s="127" t="s">
        <v>83</v>
      </c>
      <c r="AU364" s="127" t="s">
        <v>45</v>
      </c>
      <c r="AY364" s="10" t="s">
        <v>80</v>
      </c>
      <c r="BE364" s="128">
        <f>IF(N364="základní",J364,0)</f>
        <v>0</v>
      </c>
      <c r="BF364" s="128">
        <f>IF(N364="snížená",J364,0)</f>
        <v>0</v>
      </c>
      <c r="BG364" s="128">
        <f>IF(N364="zákl. přenesená",J364,0)</f>
        <v>0</v>
      </c>
      <c r="BH364" s="128">
        <f>IF(N364="sníž. přenesená",J364,0)</f>
        <v>0</v>
      </c>
      <c r="BI364" s="128">
        <f>IF(N364="nulová",J364,0)</f>
        <v>0</v>
      </c>
      <c r="BJ364" s="10" t="s">
        <v>43</v>
      </c>
      <c r="BK364" s="128">
        <f>ROUND(I364*H364,2)</f>
        <v>0</v>
      </c>
      <c r="BL364" s="10" t="s">
        <v>87</v>
      </c>
      <c r="BM364" s="127" t="s">
        <v>495</v>
      </c>
    </row>
    <row r="365" spans="1:65" s="2" customFormat="1" ht="29.25" x14ac:dyDescent="0.2">
      <c r="A365" s="17"/>
      <c r="B365" s="18"/>
      <c r="C365" s="19"/>
      <c r="D365" s="129" t="s">
        <v>89</v>
      </c>
      <c r="E365" s="19"/>
      <c r="F365" s="130" t="s">
        <v>164</v>
      </c>
      <c r="G365" s="19"/>
      <c r="H365" s="19"/>
      <c r="I365" s="131"/>
      <c r="J365" s="19"/>
      <c r="K365" s="19"/>
      <c r="L365" s="20"/>
      <c r="M365" s="132"/>
      <c r="N365" s="133"/>
      <c r="O365" s="27"/>
      <c r="P365" s="27"/>
      <c r="Q365" s="27"/>
      <c r="R365" s="27"/>
      <c r="S365" s="27"/>
      <c r="T365" s="28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T365" s="10" t="s">
        <v>89</v>
      </c>
      <c r="AU365" s="10" t="s">
        <v>45</v>
      </c>
    </row>
    <row r="366" spans="1:65" s="8" customFormat="1" ht="11.25" x14ac:dyDescent="0.2">
      <c r="B366" s="134"/>
      <c r="C366" s="135"/>
      <c r="D366" s="129" t="s">
        <v>91</v>
      </c>
      <c r="E366" s="136" t="s">
        <v>0</v>
      </c>
      <c r="F366" s="137" t="s">
        <v>496</v>
      </c>
      <c r="G366" s="135"/>
      <c r="H366" s="138">
        <v>2983</v>
      </c>
      <c r="I366" s="139"/>
      <c r="J366" s="135"/>
      <c r="K366" s="135"/>
      <c r="L366" s="140"/>
      <c r="M366" s="141"/>
      <c r="N366" s="142"/>
      <c r="O366" s="142"/>
      <c r="P366" s="142"/>
      <c r="Q366" s="142"/>
      <c r="R366" s="142"/>
      <c r="S366" s="142"/>
      <c r="T366" s="143"/>
      <c r="AT366" s="144" t="s">
        <v>91</v>
      </c>
      <c r="AU366" s="144" t="s">
        <v>45</v>
      </c>
      <c r="AV366" s="8" t="s">
        <v>45</v>
      </c>
      <c r="AW366" s="8" t="s">
        <v>15</v>
      </c>
      <c r="AX366" s="8" t="s">
        <v>43</v>
      </c>
      <c r="AY366" s="144" t="s">
        <v>80</v>
      </c>
    </row>
    <row r="367" spans="1:65" s="7" customFormat="1" ht="22.9" customHeight="1" x14ac:dyDescent="0.2">
      <c r="B367" s="99"/>
      <c r="C367" s="100"/>
      <c r="D367" s="101" t="s">
        <v>41</v>
      </c>
      <c r="E367" s="113" t="s">
        <v>497</v>
      </c>
      <c r="F367" s="113" t="s">
        <v>498</v>
      </c>
      <c r="G367" s="100"/>
      <c r="H367" s="100"/>
      <c r="I367" s="103"/>
      <c r="J367" s="114">
        <f>BK367</f>
        <v>0</v>
      </c>
      <c r="K367" s="100"/>
      <c r="L367" s="105"/>
      <c r="M367" s="106"/>
      <c r="N367" s="107"/>
      <c r="O367" s="107"/>
      <c r="P367" s="108">
        <f>SUM(P368:P369)</f>
        <v>0</v>
      </c>
      <c r="Q367" s="107"/>
      <c r="R367" s="108">
        <f>SUM(R368:R369)</f>
        <v>0</v>
      </c>
      <c r="S367" s="107"/>
      <c r="T367" s="109">
        <f>SUM(T368:T369)</f>
        <v>0</v>
      </c>
      <c r="AR367" s="110" t="s">
        <v>43</v>
      </c>
      <c r="AT367" s="111" t="s">
        <v>41</v>
      </c>
      <c r="AU367" s="111" t="s">
        <v>43</v>
      </c>
      <c r="AY367" s="110" t="s">
        <v>80</v>
      </c>
      <c r="BK367" s="112">
        <f>SUM(BK368:BK369)</f>
        <v>0</v>
      </c>
    </row>
    <row r="368" spans="1:65" s="2" customFormat="1" ht="33" customHeight="1" x14ac:dyDescent="0.2">
      <c r="A368" s="17"/>
      <c r="B368" s="18"/>
      <c r="C368" s="115" t="s">
        <v>499</v>
      </c>
      <c r="D368" s="115" t="s">
        <v>83</v>
      </c>
      <c r="E368" s="116" t="s">
        <v>500</v>
      </c>
      <c r="F368" s="117" t="s">
        <v>501</v>
      </c>
      <c r="G368" s="118" t="s">
        <v>162</v>
      </c>
      <c r="H368" s="119">
        <v>4028.4549999999999</v>
      </c>
      <c r="I368" s="120"/>
      <c r="J368" s="121">
        <f>ROUND(I368*H368,2)</f>
        <v>0</v>
      </c>
      <c r="K368" s="122"/>
      <c r="L368" s="20"/>
      <c r="M368" s="123" t="s">
        <v>0</v>
      </c>
      <c r="N368" s="124" t="s">
        <v>24</v>
      </c>
      <c r="O368" s="27"/>
      <c r="P368" s="125">
        <f>O368*H368</f>
        <v>0</v>
      </c>
      <c r="Q368" s="125">
        <v>0</v>
      </c>
      <c r="R368" s="125">
        <f>Q368*H368</f>
        <v>0</v>
      </c>
      <c r="S368" s="125">
        <v>0</v>
      </c>
      <c r="T368" s="126">
        <f>S368*H368</f>
        <v>0</v>
      </c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R368" s="127" t="s">
        <v>87</v>
      </c>
      <c r="AT368" s="127" t="s">
        <v>83</v>
      </c>
      <c r="AU368" s="127" t="s">
        <v>45</v>
      </c>
      <c r="AY368" s="10" t="s">
        <v>80</v>
      </c>
      <c r="BE368" s="128">
        <f>IF(N368="základní",J368,0)</f>
        <v>0</v>
      </c>
      <c r="BF368" s="128">
        <f>IF(N368="snížená",J368,0)</f>
        <v>0</v>
      </c>
      <c r="BG368" s="128">
        <f>IF(N368="zákl. přenesená",J368,0)</f>
        <v>0</v>
      </c>
      <c r="BH368" s="128">
        <f>IF(N368="sníž. přenesená",J368,0)</f>
        <v>0</v>
      </c>
      <c r="BI368" s="128">
        <f>IF(N368="nulová",J368,0)</f>
        <v>0</v>
      </c>
      <c r="BJ368" s="10" t="s">
        <v>43</v>
      </c>
      <c r="BK368" s="128">
        <f>ROUND(I368*H368,2)</f>
        <v>0</v>
      </c>
      <c r="BL368" s="10" t="s">
        <v>87</v>
      </c>
      <c r="BM368" s="127" t="s">
        <v>502</v>
      </c>
    </row>
    <row r="369" spans="1:65" s="2" customFormat="1" ht="29.25" x14ac:dyDescent="0.2">
      <c r="A369" s="17"/>
      <c r="B369" s="18"/>
      <c r="C369" s="19"/>
      <c r="D369" s="129" t="s">
        <v>89</v>
      </c>
      <c r="E369" s="19"/>
      <c r="F369" s="130" t="s">
        <v>503</v>
      </c>
      <c r="G369" s="19"/>
      <c r="H369" s="19"/>
      <c r="I369" s="131"/>
      <c r="J369" s="19"/>
      <c r="K369" s="19"/>
      <c r="L369" s="20"/>
      <c r="M369" s="132"/>
      <c r="N369" s="133"/>
      <c r="O369" s="27"/>
      <c r="P369" s="27"/>
      <c r="Q369" s="27"/>
      <c r="R369" s="27"/>
      <c r="S369" s="27"/>
      <c r="T369" s="28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T369" s="10" t="s">
        <v>89</v>
      </c>
      <c r="AU369" s="10" t="s">
        <v>45</v>
      </c>
    </row>
    <row r="370" spans="1:65" s="7" customFormat="1" ht="25.9" customHeight="1" x14ac:dyDescent="0.2">
      <c r="B370" s="99"/>
      <c r="C370" s="100"/>
      <c r="D370" s="101" t="s">
        <v>41</v>
      </c>
      <c r="E370" s="102" t="s">
        <v>504</v>
      </c>
      <c r="F370" s="102" t="s">
        <v>505</v>
      </c>
      <c r="G370" s="100"/>
      <c r="H370" s="100"/>
      <c r="I370" s="103"/>
      <c r="J370" s="104">
        <f>BK370</f>
        <v>0</v>
      </c>
      <c r="K370" s="100"/>
      <c r="L370" s="105"/>
      <c r="M370" s="106"/>
      <c r="N370" s="107"/>
      <c r="O370" s="107"/>
      <c r="P370" s="108">
        <f>P371</f>
        <v>0</v>
      </c>
      <c r="Q370" s="107"/>
      <c r="R370" s="108">
        <f>R371</f>
        <v>0.35945119999999997</v>
      </c>
      <c r="S370" s="107"/>
      <c r="T370" s="109">
        <f>T371</f>
        <v>0</v>
      </c>
      <c r="AR370" s="110" t="s">
        <v>45</v>
      </c>
      <c r="AT370" s="111" t="s">
        <v>41</v>
      </c>
      <c r="AU370" s="111" t="s">
        <v>42</v>
      </c>
      <c r="AY370" s="110" t="s">
        <v>80</v>
      </c>
      <c r="BK370" s="112">
        <f>BK371</f>
        <v>0</v>
      </c>
    </row>
    <row r="371" spans="1:65" s="7" customFormat="1" ht="22.9" customHeight="1" x14ac:dyDescent="0.2">
      <c r="B371" s="99"/>
      <c r="C371" s="100"/>
      <c r="D371" s="101" t="s">
        <v>41</v>
      </c>
      <c r="E371" s="113" t="s">
        <v>506</v>
      </c>
      <c r="F371" s="113" t="s">
        <v>507</v>
      </c>
      <c r="G371" s="100"/>
      <c r="H371" s="100"/>
      <c r="I371" s="103"/>
      <c r="J371" s="114">
        <f>BK371</f>
        <v>0</v>
      </c>
      <c r="K371" s="100"/>
      <c r="L371" s="105"/>
      <c r="M371" s="106"/>
      <c r="N371" s="107"/>
      <c r="O371" s="107"/>
      <c r="P371" s="108">
        <f>SUM(P372:P383)</f>
        <v>0</v>
      </c>
      <c r="Q371" s="107"/>
      <c r="R371" s="108">
        <f>SUM(R372:R383)</f>
        <v>0.35945119999999997</v>
      </c>
      <c r="S371" s="107"/>
      <c r="T371" s="109">
        <f>SUM(T372:T383)</f>
        <v>0</v>
      </c>
      <c r="AR371" s="110" t="s">
        <v>45</v>
      </c>
      <c r="AT371" s="111" t="s">
        <v>41</v>
      </c>
      <c r="AU371" s="111" t="s">
        <v>43</v>
      </c>
      <c r="AY371" s="110" t="s">
        <v>80</v>
      </c>
      <c r="BK371" s="112">
        <f>SUM(BK372:BK383)</f>
        <v>0</v>
      </c>
    </row>
    <row r="372" spans="1:65" s="2" customFormat="1" ht="24.2" customHeight="1" x14ac:dyDescent="0.2">
      <c r="A372" s="17"/>
      <c r="B372" s="18"/>
      <c r="C372" s="115" t="s">
        <v>508</v>
      </c>
      <c r="D372" s="115" t="s">
        <v>83</v>
      </c>
      <c r="E372" s="116" t="s">
        <v>509</v>
      </c>
      <c r="F372" s="117" t="s">
        <v>510</v>
      </c>
      <c r="G372" s="118" t="s">
        <v>86</v>
      </c>
      <c r="H372" s="119">
        <v>23.2</v>
      </c>
      <c r="I372" s="120"/>
      <c r="J372" s="121">
        <f>ROUND(I372*H372,2)</f>
        <v>0</v>
      </c>
      <c r="K372" s="122"/>
      <c r="L372" s="20"/>
      <c r="M372" s="123" t="s">
        <v>0</v>
      </c>
      <c r="N372" s="124" t="s">
        <v>24</v>
      </c>
      <c r="O372" s="27"/>
      <c r="P372" s="125">
        <f>O372*H372</f>
        <v>0</v>
      </c>
      <c r="Q372" s="125">
        <v>4.0000000000000002E-4</v>
      </c>
      <c r="R372" s="125">
        <f>Q372*H372</f>
        <v>9.2800000000000001E-3</v>
      </c>
      <c r="S372" s="125">
        <v>0</v>
      </c>
      <c r="T372" s="126">
        <f>S372*H372</f>
        <v>0</v>
      </c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R372" s="127" t="s">
        <v>141</v>
      </c>
      <c r="AT372" s="127" t="s">
        <v>83</v>
      </c>
      <c r="AU372" s="127" t="s">
        <v>45</v>
      </c>
      <c r="AY372" s="10" t="s">
        <v>80</v>
      </c>
      <c r="BE372" s="128">
        <f>IF(N372="základní",J372,0)</f>
        <v>0</v>
      </c>
      <c r="BF372" s="128">
        <f>IF(N372="snížená",J372,0)</f>
        <v>0</v>
      </c>
      <c r="BG372" s="128">
        <f>IF(N372="zákl. přenesená",J372,0)</f>
        <v>0</v>
      </c>
      <c r="BH372" s="128">
        <f>IF(N372="sníž. přenesená",J372,0)</f>
        <v>0</v>
      </c>
      <c r="BI372" s="128">
        <f>IF(N372="nulová",J372,0)</f>
        <v>0</v>
      </c>
      <c r="BJ372" s="10" t="s">
        <v>43</v>
      </c>
      <c r="BK372" s="128">
        <f>ROUND(I372*H372,2)</f>
        <v>0</v>
      </c>
      <c r="BL372" s="10" t="s">
        <v>141</v>
      </c>
      <c r="BM372" s="127" t="s">
        <v>511</v>
      </c>
    </row>
    <row r="373" spans="1:65" s="2" customFormat="1" ht="19.5" x14ac:dyDescent="0.2">
      <c r="A373" s="17"/>
      <c r="B373" s="18"/>
      <c r="C373" s="19"/>
      <c r="D373" s="129" t="s">
        <v>89</v>
      </c>
      <c r="E373" s="19"/>
      <c r="F373" s="130" t="s">
        <v>512</v>
      </c>
      <c r="G373" s="19"/>
      <c r="H373" s="19"/>
      <c r="I373" s="131"/>
      <c r="J373" s="19"/>
      <c r="K373" s="19"/>
      <c r="L373" s="20"/>
      <c r="M373" s="132"/>
      <c r="N373" s="133"/>
      <c r="O373" s="27"/>
      <c r="P373" s="27"/>
      <c r="Q373" s="27"/>
      <c r="R373" s="27"/>
      <c r="S373" s="27"/>
      <c r="T373" s="28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T373" s="10" t="s">
        <v>89</v>
      </c>
      <c r="AU373" s="10" t="s">
        <v>45</v>
      </c>
    </row>
    <row r="374" spans="1:65" s="8" customFormat="1" ht="11.25" x14ac:dyDescent="0.2">
      <c r="B374" s="134"/>
      <c r="C374" s="135"/>
      <c r="D374" s="129" t="s">
        <v>91</v>
      </c>
      <c r="E374" s="136" t="s">
        <v>0</v>
      </c>
      <c r="F374" s="137" t="s">
        <v>513</v>
      </c>
      <c r="G374" s="135"/>
      <c r="H374" s="138">
        <v>23.2</v>
      </c>
      <c r="I374" s="139"/>
      <c r="J374" s="135"/>
      <c r="K374" s="135"/>
      <c r="L374" s="140"/>
      <c r="M374" s="141"/>
      <c r="N374" s="142"/>
      <c r="O374" s="142"/>
      <c r="P374" s="142"/>
      <c r="Q374" s="142"/>
      <c r="R374" s="142"/>
      <c r="S374" s="142"/>
      <c r="T374" s="143"/>
      <c r="AT374" s="144" t="s">
        <v>91</v>
      </c>
      <c r="AU374" s="144" t="s">
        <v>45</v>
      </c>
      <c r="AV374" s="8" t="s">
        <v>45</v>
      </c>
      <c r="AW374" s="8" t="s">
        <v>15</v>
      </c>
      <c r="AX374" s="8" t="s">
        <v>43</v>
      </c>
      <c r="AY374" s="144" t="s">
        <v>80</v>
      </c>
    </row>
    <row r="375" spans="1:65" s="2" customFormat="1" ht="37.9" customHeight="1" x14ac:dyDescent="0.2">
      <c r="A375" s="17"/>
      <c r="B375" s="18"/>
      <c r="C375" s="156" t="s">
        <v>514</v>
      </c>
      <c r="D375" s="156" t="s">
        <v>171</v>
      </c>
      <c r="E375" s="157" t="s">
        <v>515</v>
      </c>
      <c r="F375" s="158" t="s">
        <v>516</v>
      </c>
      <c r="G375" s="159" t="s">
        <v>86</v>
      </c>
      <c r="H375" s="160">
        <v>27.04</v>
      </c>
      <c r="I375" s="161"/>
      <c r="J375" s="162">
        <f>ROUND(I375*H375,2)</f>
        <v>0</v>
      </c>
      <c r="K375" s="163"/>
      <c r="L375" s="164"/>
      <c r="M375" s="165" t="s">
        <v>0</v>
      </c>
      <c r="N375" s="166" t="s">
        <v>24</v>
      </c>
      <c r="O375" s="27"/>
      <c r="P375" s="125">
        <f>O375*H375</f>
        <v>0</v>
      </c>
      <c r="Q375" s="125">
        <v>4.7999999999999996E-3</v>
      </c>
      <c r="R375" s="125">
        <f>Q375*H375</f>
        <v>0.12979199999999999</v>
      </c>
      <c r="S375" s="125">
        <v>0</v>
      </c>
      <c r="T375" s="126">
        <f>S375*H375</f>
        <v>0</v>
      </c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R375" s="127" t="s">
        <v>517</v>
      </c>
      <c r="AT375" s="127" t="s">
        <v>171</v>
      </c>
      <c r="AU375" s="127" t="s">
        <v>45</v>
      </c>
      <c r="AY375" s="10" t="s">
        <v>80</v>
      </c>
      <c r="BE375" s="128">
        <f>IF(N375="základní",J375,0)</f>
        <v>0</v>
      </c>
      <c r="BF375" s="128">
        <f>IF(N375="snížená",J375,0)</f>
        <v>0</v>
      </c>
      <c r="BG375" s="128">
        <f>IF(N375="zákl. přenesená",J375,0)</f>
        <v>0</v>
      </c>
      <c r="BH375" s="128">
        <f>IF(N375="sníž. přenesená",J375,0)</f>
        <v>0</v>
      </c>
      <c r="BI375" s="128">
        <f>IF(N375="nulová",J375,0)</f>
        <v>0</v>
      </c>
      <c r="BJ375" s="10" t="s">
        <v>43</v>
      </c>
      <c r="BK375" s="128">
        <f>ROUND(I375*H375,2)</f>
        <v>0</v>
      </c>
      <c r="BL375" s="10" t="s">
        <v>141</v>
      </c>
      <c r="BM375" s="127" t="s">
        <v>518</v>
      </c>
    </row>
    <row r="376" spans="1:65" s="2" customFormat="1" ht="19.5" x14ac:dyDescent="0.2">
      <c r="A376" s="17"/>
      <c r="B376" s="18"/>
      <c r="C376" s="19"/>
      <c r="D376" s="129" t="s">
        <v>89</v>
      </c>
      <c r="E376" s="19"/>
      <c r="F376" s="130" t="s">
        <v>516</v>
      </c>
      <c r="G376" s="19"/>
      <c r="H376" s="19"/>
      <c r="I376" s="131"/>
      <c r="J376" s="19"/>
      <c r="K376" s="19"/>
      <c r="L376" s="20"/>
      <c r="M376" s="132"/>
      <c r="N376" s="133"/>
      <c r="O376" s="27"/>
      <c r="P376" s="27"/>
      <c r="Q376" s="27"/>
      <c r="R376" s="27"/>
      <c r="S376" s="27"/>
      <c r="T376" s="28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T376" s="10" t="s">
        <v>89</v>
      </c>
      <c r="AU376" s="10" t="s">
        <v>45</v>
      </c>
    </row>
    <row r="377" spans="1:65" s="8" customFormat="1" ht="11.25" x14ac:dyDescent="0.2">
      <c r="B377" s="134"/>
      <c r="C377" s="135"/>
      <c r="D377" s="129" t="s">
        <v>91</v>
      </c>
      <c r="E377" s="135"/>
      <c r="F377" s="137" t="s">
        <v>519</v>
      </c>
      <c r="G377" s="135"/>
      <c r="H377" s="138">
        <v>27.04</v>
      </c>
      <c r="I377" s="139"/>
      <c r="J377" s="135"/>
      <c r="K377" s="135"/>
      <c r="L377" s="140"/>
      <c r="M377" s="141"/>
      <c r="N377" s="142"/>
      <c r="O377" s="142"/>
      <c r="P377" s="142"/>
      <c r="Q377" s="142"/>
      <c r="R377" s="142"/>
      <c r="S377" s="142"/>
      <c r="T377" s="143"/>
      <c r="AT377" s="144" t="s">
        <v>91</v>
      </c>
      <c r="AU377" s="144" t="s">
        <v>45</v>
      </c>
      <c r="AV377" s="8" t="s">
        <v>45</v>
      </c>
      <c r="AW377" s="8" t="s">
        <v>1</v>
      </c>
      <c r="AX377" s="8" t="s">
        <v>43</v>
      </c>
      <c r="AY377" s="144" t="s">
        <v>80</v>
      </c>
    </row>
    <row r="378" spans="1:65" s="2" customFormat="1" ht="24.2" customHeight="1" x14ac:dyDescent="0.2">
      <c r="A378" s="17"/>
      <c r="B378" s="18"/>
      <c r="C378" s="115" t="s">
        <v>520</v>
      </c>
      <c r="D378" s="115" t="s">
        <v>83</v>
      </c>
      <c r="E378" s="116" t="s">
        <v>521</v>
      </c>
      <c r="F378" s="117" t="s">
        <v>522</v>
      </c>
      <c r="G378" s="118" t="s">
        <v>86</v>
      </c>
      <c r="H378" s="119">
        <v>35.200000000000003</v>
      </c>
      <c r="I378" s="120"/>
      <c r="J378" s="121">
        <f>ROUND(I378*H378,2)</f>
        <v>0</v>
      </c>
      <c r="K378" s="122"/>
      <c r="L378" s="20"/>
      <c r="M378" s="123" t="s">
        <v>0</v>
      </c>
      <c r="N378" s="124" t="s">
        <v>24</v>
      </c>
      <c r="O378" s="27"/>
      <c r="P378" s="125">
        <f>O378*H378</f>
        <v>0</v>
      </c>
      <c r="Q378" s="125">
        <v>4.0000000000000002E-4</v>
      </c>
      <c r="R378" s="125">
        <f>Q378*H378</f>
        <v>1.4080000000000002E-2</v>
      </c>
      <c r="S378" s="125">
        <v>0</v>
      </c>
      <c r="T378" s="126">
        <f>S378*H378</f>
        <v>0</v>
      </c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R378" s="127" t="s">
        <v>141</v>
      </c>
      <c r="AT378" s="127" t="s">
        <v>83</v>
      </c>
      <c r="AU378" s="127" t="s">
        <v>45</v>
      </c>
      <c r="AY378" s="10" t="s">
        <v>80</v>
      </c>
      <c r="BE378" s="128">
        <f>IF(N378="základní",J378,0)</f>
        <v>0</v>
      </c>
      <c r="BF378" s="128">
        <f>IF(N378="snížená",J378,0)</f>
        <v>0</v>
      </c>
      <c r="BG378" s="128">
        <f>IF(N378="zákl. přenesená",J378,0)</f>
        <v>0</v>
      </c>
      <c r="BH378" s="128">
        <f>IF(N378="sníž. přenesená",J378,0)</f>
        <v>0</v>
      </c>
      <c r="BI378" s="128">
        <f>IF(N378="nulová",J378,0)</f>
        <v>0</v>
      </c>
      <c r="BJ378" s="10" t="s">
        <v>43</v>
      </c>
      <c r="BK378" s="128">
        <f>ROUND(I378*H378,2)</f>
        <v>0</v>
      </c>
      <c r="BL378" s="10" t="s">
        <v>141</v>
      </c>
      <c r="BM378" s="127" t="s">
        <v>523</v>
      </c>
    </row>
    <row r="379" spans="1:65" s="2" customFormat="1" ht="19.5" x14ac:dyDescent="0.2">
      <c r="A379" s="17"/>
      <c r="B379" s="18"/>
      <c r="C379" s="19"/>
      <c r="D379" s="129" t="s">
        <v>89</v>
      </c>
      <c r="E379" s="19"/>
      <c r="F379" s="130" t="s">
        <v>524</v>
      </c>
      <c r="G379" s="19"/>
      <c r="H379" s="19"/>
      <c r="I379" s="131"/>
      <c r="J379" s="19"/>
      <c r="K379" s="19"/>
      <c r="L379" s="20"/>
      <c r="M379" s="132"/>
      <c r="N379" s="133"/>
      <c r="O379" s="27"/>
      <c r="P379" s="27"/>
      <c r="Q379" s="27"/>
      <c r="R379" s="27"/>
      <c r="S379" s="27"/>
      <c r="T379" s="28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T379" s="10" t="s">
        <v>89</v>
      </c>
      <c r="AU379" s="10" t="s">
        <v>45</v>
      </c>
    </row>
    <row r="380" spans="1:65" s="8" customFormat="1" ht="11.25" x14ac:dyDescent="0.2">
      <c r="B380" s="134"/>
      <c r="C380" s="135"/>
      <c r="D380" s="129" t="s">
        <v>91</v>
      </c>
      <c r="E380" s="136" t="s">
        <v>0</v>
      </c>
      <c r="F380" s="137" t="s">
        <v>525</v>
      </c>
      <c r="G380" s="135"/>
      <c r="H380" s="138">
        <v>35.200000000000003</v>
      </c>
      <c r="I380" s="139"/>
      <c r="J380" s="135"/>
      <c r="K380" s="135"/>
      <c r="L380" s="140"/>
      <c r="M380" s="141"/>
      <c r="N380" s="142"/>
      <c r="O380" s="142"/>
      <c r="P380" s="142"/>
      <c r="Q380" s="142"/>
      <c r="R380" s="142"/>
      <c r="S380" s="142"/>
      <c r="T380" s="143"/>
      <c r="AT380" s="144" t="s">
        <v>91</v>
      </c>
      <c r="AU380" s="144" t="s">
        <v>45</v>
      </c>
      <c r="AV380" s="8" t="s">
        <v>45</v>
      </c>
      <c r="AW380" s="8" t="s">
        <v>15</v>
      </c>
      <c r="AX380" s="8" t="s">
        <v>43</v>
      </c>
      <c r="AY380" s="144" t="s">
        <v>80</v>
      </c>
    </row>
    <row r="381" spans="1:65" s="2" customFormat="1" ht="37.9" customHeight="1" x14ac:dyDescent="0.2">
      <c r="A381" s="17"/>
      <c r="B381" s="18"/>
      <c r="C381" s="156" t="s">
        <v>526</v>
      </c>
      <c r="D381" s="156" t="s">
        <v>171</v>
      </c>
      <c r="E381" s="157" t="s">
        <v>515</v>
      </c>
      <c r="F381" s="158" t="s">
        <v>516</v>
      </c>
      <c r="G381" s="159" t="s">
        <v>86</v>
      </c>
      <c r="H381" s="160">
        <v>42.978999999999999</v>
      </c>
      <c r="I381" s="161"/>
      <c r="J381" s="162">
        <f>ROUND(I381*H381,2)</f>
        <v>0</v>
      </c>
      <c r="K381" s="163"/>
      <c r="L381" s="164"/>
      <c r="M381" s="165" t="s">
        <v>0</v>
      </c>
      <c r="N381" s="166" t="s">
        <v>24</v>
      </c>
      <c r="O381" s="27"/>
      <c r="P381" s="125">
        <f>O381*H381</f>
        <v>0</v>
      </c>
      <c r="Q381" s="125">
        <v>4.7999999999999996E-3</v>
      </c>
      <c r="R381" s="125">
        <f>Q381*H381</f>
        <v>0.20629919999999999</v>
      </c>
      <c r="S381" s="125">
        <v>0</v>
      </c>
      <c r="T381" s="126">
        <f>S381*H381</f>
        <v>0</v>
      </c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R381" s="127" t="s">
        <v>517</v>
      </c>
      <c r="AT381" s="127" t="s">
        <v>171</v>
      </c>
      <c r="AU381" s="127" t="s">
        <v>45</v>
      </c>
      <c r="AY381" s="10" t="s">
        <v>80</v>
      </c>
      <c r="BE381" s="128">
        <f>IF(N381="základní",J381,0)</f>
        <v>0</v>
      </c>
      <c r="BF381" s="128">
        <f>IF(N381="snížená",J381,0)</f>
        <v>0</v>
      </c>
      <c r="BG381" s="128">
        <f>IF(N381="zákl. přenesená",J381,0)</f>
        <v>0</v>
      </c>
      <c r="BH381" s="128">
        <f>IF(N381="sníž. přenesená",J381,0)</f>
        <v>0</v>
      </c>
      <c r="BI381" s="128">
        <f>IF(N381="nulová",J381,0)</f>
        <v>0</v>
      </c>
      <c r="BJ381" s="10" t="s">
        <v>43</v>
      </c>
      <c r="BK381" s="128">
        <f>ROUND(I381*H381,2)</f>
        <v>0</v>
      </c>
      <c r="BL381" s="10" t="s">
        <v>141</v>
      </c>
      <c r="BM381" s="127" t="s">
        <v>527</v>
      </c>
    </row>
    <row r="382" spans="1:65" s="2" customFormat="1" ht="19.5" x14ac:dyDescent="0.2">
      <c r="A382" s="17"/>
      <c r="B382" s="18"/>
      <c r="C382" s="19"/>
      <c r="D382" s="129" t="s">
        <v>89</v>
      </c>
      <c r="E382" s="19"/>
      <c r="F382" s="130" t="s">
        <v>516</v>
      </c>
      <c r="G382" s="19"/>
      <c r="H382" s="19"/>
      <c r="I382" s="131"/>
      <c r="J382" s="19"/>
      <c r="K382" s="19"/>
      <c r="L382" s="20"/>
      <c r="M382" s="132"/>
      <c r="N382" s="133"/>
      <c r="O382" s="27"/>
      <c r="P382" s="27"/>
      <c r="Q382" s="27"/>
      <c r="R382" s="27"/>
      <c r="S382" s="27"/>
      <c r="T382" s="28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T382" s="10" t="s">
        <v>89</v>
      </c>
      <c r="AU382" s="10" t="s">
        <v>45</v>
      </c>
    </row>
    <row r="383" spans="1:65" s="8" customFormat="1" ht="11.25" x14ac:dyDescent="0.2">
      <c r="B383" s="134"/>
      <c r="C383" s="135"/>
      <c r="D383" s="129" t="s">
        <v>91</v>
      </c>
      <c r="E383" s="135"/>
      <c r="F383" s="137" t="s">
        <v>528</v>
      </c>
      <c r="G383" s="135"/>
      <c r="H383" s="138">
        <v>42.978999999999999</v>
      </c>
      <c r="I383" s="139"/>
      <c r="J383" s="135"/>
      <c r="K383" s="135"/>
      <c r="L383" s="140"/>
      <c r="M383" s="167"/>
      <c r="N383" s="168"/>
      <c r="O383" s="168"/>
      <c r="P383" s="168"/>
      <c r="Q383" s="168"/>
      <c r="R383" s="168"/>
      <c r="S383" s="168"/>
      <c r="T383" s="169"/>
      <c r="AT383" s="144" t="s">
        <v>91</v>
      </c>
      <c r="AU383" s="144" t="s">
        <v>45</v>
      </c>
      <c r="AV383" s="8" t="s">
        <v>45</v>
      </c>
      <c r="AW383" s="8" t="s">
        <v>1</v>
      </c>
      <c r="AX383" s="8" t="s">
        <v>43</v>
      </c>
      <c r="AY383" s="144" t="s">
        <v>80</v>
      </c>
    </row>
    <row r="384" spans="1:65" s="2" customFormat="1" ht="6.95" customHeight="1" x14ac:dyDescent="0.2">
      <c r="A384" s="17"/>
      <c r="B384" s="22"/>
      <c r="C384" s="23"/>
      <c r="D384" s="23"/>
      <c r="E384" s="23"/>
      <c r="F384" s="23"/>
      <c r="G384" s="23"/>
      <c r="H384" s="23"/>
      <c r="I384" s="23"/>
      <c r="J384" s="23"/>
      <c r="K384" s="23"/>
      <c r="L384" s="20"/>
      <c r="M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</row>
  </sheetData>
  <sheetProtection algorithmName="SHA-512" hashValue="J/sUIn9HHsnxIUZLqpNzhZvrNomtPclQ9nSCuu0FpyEb49RJDaZ5dtp0xjAQPSUxfqfREEtIR2lqMVTJX9P7EQ==" saltValue="kC5tmSHUI/gES2rw2zGPpv/6yWF2mqaYNSB5xAhMCwUqSuuA9G1MtnNtrLhQBvKDND8i5ccMN+qfM9vbWf3ZcQ==" spinCount="100000" sheet="1" objects="1" scenarios="1" formatColumns="0" formatRows="0" autoFilter="0"/>
  <autoFilter ref="C126:K38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SO03.101 - Komunikace </vt:lpstr>
      <vt:lpstr>'SO03.101 - Komunikace '!Názvy_tisku</vt:lpstr>
      <vt:lpstr>'SO03.101 - Komunikace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Tichovský</dc:creator>
  <cp:lastModifiedBy>Roman Tichovský</cp:lastModifiedBy>
  <dcterms:created xsi:type="dcterms:W3CDTF">2022-08-04T08:27:21Z</dcterms:created>
  <dcterms:modified xsi:type="dcterms:W3CDTF">2022-08-04T08:28:11Z</dcterms:modified>
</cp:coreProperties>
</file>